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2120" windowHeight="10155" tabRatio="888"/>
  </bookViews>
  <sheets>
    <sheet name="Dez-15" sheetId="39" r:id="rId1"/>
    <sheet name="19 Dez 14 - Lt 1" sheetId="38" r:id="rId2"/>
    <sheet name="Dez-14" sheetId="37" r:id="rId3"/>
    <sheet name="Dez-13" sheetId="36" r:id="rId4"/>
    <sheet name="Dez-12" sheetId="35" r:id="rId5"/>
    <sheet name="Dez-11" sheetId="34" r:id="rId6"/>
    <sheet name="Dez-10" sheetId="33" r:id="rId7"/>
    <sheet name="Dez-09" sheetId="32" r:id="rId8"/>
    <sheet name="Dez-08" sheetId="31" r:id="rId9"/>
    <sheet name="Dez-07" sheetId="4" r:id="rId10"/>
    <sheet name="Dez-06" sheetId="5" r:id="rId11"/>
    <sheet name="08-Dez-05 (Lt 5)" sheetId="6" r:id="rId12"/>
    <sheet name="01-Dez-05" sheetId="7" r:id="rId13"/>
    <sheet name="03-Out-05" sheetId="8" r:id="rId14"/>
    <sheet name="27-Set-05" sheetId="9" r:id="rId15"/>
    <sheet name="17-Set-05" sheetId="10" r:id="rId16"/>
    <sheet name="16-Set-05" sheetId="11" r:id="rId17"/>
    <sheet name="7-Set-05" sheetId="12" r:id="rId18"/>
    <sheet name="1-Set-05" sheetId="13" r:id="rId19"/>
    <sheet name="2-Abr-05" sheetId="14" r:id="rId20"/>
    <sheet name="4-Fev-05" sheetId="15" r:id="rId21"/>
    <sheet name="1-Dez-04" sheetId="16" r:id="rId22"/>
    <sheet name="1-Ago-04 (Lt 3)" sheetId="17" r:id="rId23"/>
    <sheet name="11-Jul-04 (Lt 3)" sheetId="18" r:id="rId24"/>
    <sheet name="03-Jul-04" sheetId="19" r:id="rId25"/>
    <sheet name="20-Jun-04 (Lt 1)" sheetId="20" r:id="rId26"/>
    <sheet name="10-Jun-04 (Lt 1)" sheetId="21" r:id="rId27"/>
    <sheet name="Revog 12-Mar-04" sheetId="22" r:id="rId28"/>
    <sheet name="Reaj 29-Fev-04" sheetId="23" r:id="rId29"/>
    <sheet name="Reaj Dez-03 (Lt 4)" sheetId="24" r:id="rId30"/>
    <sheet name="22-Dez-02" sheetId="25" r:id="rId31"/>
    <sheet name="01-Dez-01" sheetId="26" r:id="rId32"/>
    <sheet name="02-Dez-00" sheetId="27" r:id="rId33"/>
    <sheet name="27-Mar-00" sheetId="28" r:id="rId34"/>
    <sheet name="20-Jul-1998" sheetId="29" r:id="rId35"/>
    <sheet name="Jun-98" sheetId="30" r:id="rId36"/>
  </sheets>
  <definedNames>
    <definedName name="_xlnm.Print_Area" localSheetId="31">'01-Dez-01'!$A$1:$M$43</definedName>
    <definedName name="_xlnm.Print_Area" localSheetId="12">'01-Dez-05'!$A$1:$M$46</definedName>
    <definedName name="_xlnm.Print_Area" localSheetId="32">'02-Dez-00'!$A$1:$M$44</definedName>
    <definedName name="_xlnm.Print_Area" localSheetId="24">'03-Jul-04'!$A$1:$M$46</definedName>
    <definedName name="_xlnm.Print_Area" localSheetId="13">'03-Out-05'!$A$1:$M$45</definedName>
    <definedName name="_xlnm.Print_Area" localSheetId="11">'08-Dez-05 (Lt 5)'!$A$1:$M$46</definedName>
    <definedName name="_xlnm.Print_Area" localSheetId="26">'10-Jun-04 (Lt 1)'!$A$1:$M$45</definedName>
    <definedName name="_xlnm.Print_Area" localSheetId="23">'11-Jul-04 (Lt 3)'!$A$1:$M$45</definedName>
    <definedName name="_xlnm.Print_Area" localSheetId="16">'16-Set-05'!$A$1:$M$45</definedName>
    <definedName name="_xlnm.Print_Area" localSheetId="15">'17-Set-05'!$A$1:$M$45</definedName>
    <definedName name="_xlnm.Print_Area" localSheetId="22">'1-Ago-04 (Lt 3)'!$A$1:$M$46</definedName>
    <definedName name="_xlnm.Print_Area" localSheetId="21">'1-Dez-04'!$A$1:$M$49</definedName>
    <definedName name="_xlnm.Print_Area" localSheetId="18">'1-Set-05'!$A$1:$M$45</definedName>
    <definedName name="_xlnm.Print_Area" localSheetId="34">'20-Jul-1998'!$A$1:$K$45</definedName>
    <definedName name="_xlnm.Print_Area" localSheetId="25">'20-Jun-04 (Lt 1)'!$A$1:$M$45</definedName>
    <definedName name="_xlnm.Print_Area" localSheetId="30">'22-Dez-02'!$A$1:$M$45</definedName>
    <definedName name="_xlnm.Print_Area" localSheetId="33">'27-Mar-00'!$A$1:$M$44</definedName>
    <definedName name="_xlnm.Print_Area" localSheetId="14">'27-Set-05'!$A$1:$M$45</definedName>
    <definedName name="_xlnm.Print_Area" localSheetId="19">'2-Abr-05'!$A$1:$M$45</definedName>
    <definedName name="_xlnm.Print_Area" localSheetId="20">'4-Fev-05'!$A$1:$M$47</definedName>
    <definedName name="_xlnm.Print_Area" localSheetId="17">'7-Set-05'!$A$1:$M$45</definedName>
    <definedName name="_xlnm.Print_Area" localSheetId="10">'Dez-06'!$A$1:$M$46</definedName>
    <definedName name="_xlnm.Print_Area" localSheetId="9">'Dez-07'!$A$1:$M$46</definedName>
    <definedName name="_xlnm.Print_Area" localSheetId="8">'Dez-08'!$A$1:$M$47</definedName>
    <definedName name="_xlnm.Print_Area" localSheetId="7">'Dez-09'!$A$1:$M$46</definedName>
    <definedName name="_xlnm.Print_Area" localSheetId="6">'Dez-10'!$A$1:$M$46</definedName>
    <definedName name="_xlnm.Print_Area" localSheetId="5">'Dez-11'!$A$1:$M$46</definedName>
    <definedName name="_xlnm.Print_Area" localSheetId="4">'Dez-12'!$A$1:$M$46</definedName>
    <definedName name="_xlnm.Print_Area" localSheetId="3">'Dez-13'!$A$1:$M$46</definedName>
    <definedName name="_xlnm.Print_Area" localSheetId="35">'Jun-98'!$A$1:$K$45</definedName>
    <definedName name="_xlnm.Print_Area" localSheetId="28">'Reaj 29-Fev-04'!$A$1:$M$47</definedName>
    <definedName name="_xlnm.Print_Area" localSheetId="29">'Reaj Dez-03 (Lt 4)'!$A$1:$M$47</definedName>
    <definedName name="_xlnm.Print_Area" localSheetId="27">'Revog 12-Mar-04'!$A$1:$M$48</definedName>
  </definedNames>
  <calcPr calcId="145621" iterate="1"/>
</workbook>
</file>

<file path=xl/calcChain.xml><?xml version="1.0" encoding="utf-8"?>
<calcChain xmlns="http://schemas.openxmlformats.org/spreadsheetml/2006/main">
  <c r="D84" i="39" l="1"/>
  <c r="D11" i="19" l="1"/>
  <c r="G11" i="19"/>
  <c r="E11" i="19"/>
  <c r="F11" i="19"/>
  <c r="H11" i="19"/>
  <c r="I11" i="19"/>
  <c r="J11" i="19"/>
  <c r="L11" i="19"/>
  <c r="D12" i="19"/>
  <c r="G12" i="19"/>
  <c r="E12" i="19"/>
  <c r="F12" i="19"/>
  <c r="H12" i="19"/>
  <c r="I12" i="19"/>
  <c r="J12" i="19"/>
  <c r="L12" i="19"/>
  <c r="D13" i="19"/>
  <c r="G13" i="19"/>
  <c r="E13" i="19"/>
  <c r="F13" i="19"/>
  <c r="H13" i="19"/>
  <c r="I13" i="19"/>
  <c r="J13" i="19"/>
  <c r="L13" i="19"/>
  <c r="D14" i="19"/>
  <c r="G14" i="19"/>
  <c r="E14" i="19"/>
  <c r="F14" i="19"/>
  <c r="H14" i="19"/>
  <c r="I14" i="19"/>
  <c r="J14" i="19"/>
  <c r="L14" i="19"/>
  <c r="D15" i="19"/>
  <c r="G15" i="19"/>
  <c r="E15" i="19"/>
  <c r="F15" i="19"/>
  <c r="H15" i="19"/>
  <c r="I15" i="19"/>
  <c r="J15" i="19"/>
  <c r="L15" i="19"/>
  <c r="D16" i="19"/>
  <c r="G16" i="19"/>
  <c r="E16" i="19"/>
  <c r="F16" i="19"/>
  <c r="H16" i="19"/>
  <c r="I16" i="19"/>
  <c r="J16" i="19"/>
  <c r="L16" i="19"/>
  <c r="D11" i="18"/>
  <c r="G11" i="18"/>
  <c r="E11" i="18"/>
  <c r="F11" i="18"/>
  <c r="H11" i="18"/>
  <c r="I11" i="18"/>
  <c r="J11" i="18"/>
  <c r="L11" i="18"/>
  <c r="D12" i="18"/>
  <c r="G12" i="18"/>
  <c r="E12" i="18"/>
  <c r="F12" i="18"/>
  <c r="H12" i="18"/>
  <c r="I12" i="18"/>
  <c r="J12" i="18"/>
  <c r="L12" i="18"/>
  <c r="D13" i="18"/>
  <c r="G13" i="18"/>
  <c r="E13" i="18"/>
  <c r="F13" i="18"/>
  <c r="H13" i="18"/>
  <c r="I13" i="18"/>
  <c r="J13" i="18"/>
  <c r="L13" i="18"/>
  <c r="D14" i="18"/>
  <c r="G14" i="18"/>
  <c r="E14" i="18"/>
  <c r="F14" i="18"/>
  <c r="H14" i="18"/>
  <c r="I14" i="18"/>
  <c r="J14" i="18"/>
  <c r="L14" i="18"/>
  <c r="D15" i="18"/>
  <c r="G15" i="18"/>
  <c r="E15" i="18"/>
  <c r="F15" i="18"/>
  <c r="H15" i="18"/>
  <c r="I15" i="18"/>
  <c r="J15" i="18"/>
  <c r="L15" i="18"/>
  <c r="D16" i="18"/>
  <c r="G16" i="18"/>
  <c r="E16" i="18"/>
  <c r="F16" i="18"/>
  <c r="H16" i="18"/>
  <c r="I16" i="18"/>
  <c r="J16" i="18"/>
  <c r="L16" i="18"/>
  <c r="D11" i="17"/>
  <c r="E11" i="17"/>
  <c r="F11" i="17"/>
  <c r="G11" i="17"/>
  <c r="H11" i="17"/>
  <c r="I11" i="17"/>
  <c r="J11" i="17"/>
  <c r="K11" i="17"/>
  <c r="L11" i="17"/>
  <c r="D12" i="17"/>
  <c r="E12" i="17"/>
  <c r="F12" i="17"/>
  <c r="G12" i="17"/>
  <c r="H12" i="17"/>
  <c r="I12" i="17"/>
  <c r="J12" i="17"/>
  <c r="K12" i="17"/>
  <c r="L12" i="17"/>
  <c r="D13" i="17"/>
  <c r="E13" i="17"/>
  <c r="F13" i="17"/>
  <c r="G13" i="17"/>
  <c r="H13" i="17"/>
  <c r="I13" i="17"/>
  <c r="J13" i="17"/>
  <c r="K13" i="17"/>
  <c r="L13" i="17"/>
  <c r="D14" i="17"/>
  <c r="E14" i="17"/>
  <c r="F14" i="17"/>
  <c r="G14" i="17"/>
  <c r="H14" i="17"/>
  <c r="I14" i="17"/>
  <c r="J14" i="17"/>
  <c r="K14" i="17"/>
  <c r="L14" i="17"/>
  <c r="D15" i="17"/>
  <c r="E15" i="17"/>
  <c r="F15" i="17"/>
  <c r="G15" i="17"/>
  <c r="H15" i="17"/>
  <c r="I15" i="17"/>
  <c r="J15" i="17"/>
  <c r="K15" i="17"/>
  <c r="L15" i="17"/>
  <c r="D16" i="17"/>
  <c r="E16" i="17"/>
  <c r="F16" i="17"/>
  <c r="G16" i="17"/>
  <c r="H16" i="17"/>
  <c r="I16" i="17"/>
  <c r="J16" i="17"/>
  <c r="K16" i="17"/>
  <c r="L16" i="17"/>
  <c r="C7" i="5"/>
  <c r="D7" i="5"/>
  <c r="E7" i="5"/>
  <c r="F7" i="5"/>
  <c r="G7" i="5"/>
  <c r="H7" i="5"/>
  <c r="I7" i="5"/>
  <c r="J7" i="5"/>
  <c r="K7" i="5"/>
  <c r="L7" i="5"/>
  <c r="M7" i="5"/>
  <c r="C8" i="5"/>
  <c r="D8" i="5"/>
  <c r="E8" i="5"/>
  <c r="F8" i="5"/>
  <c r="G8" i="5"/>
  <c r="H8" i="5"/>
  <c r="I8" i="5"/>
  <c r="J8" i="5"/>
  <c r="K8" i="5"/>
  <c r="L8" i="5"/>
  <c r="M8" i="5"/>
  <c r="C9" i="5"/>
  <c r="D9" i="5"/>
  <c r="E9" i="5"/>
  <c r="F9" i="5"/>
  <c r="G9" i="5"/>
  <c r="H9" i="5"/>
  <c r="I9" i="5"/>
  <c r="J9" i="5"/>
  <c r="K9" i="5"/>
  <c r="L9" i="5"/>
  <c r="M9" i="5"/>
  <c r="C12" i="5"/>
  <c r="D12" i="5"/>
  <c r="E12" i="5"/>
  <c r="F12" i="5"/>
  <c r="G12" i="5"/>
  <c r="H12" i="5"/>
  <c r="I12" i="5"/>
  <c r="J12" i="5"/>
  <c r="K12" i="5"/>
  <c r="L12" i="5"/>
  <c r="M12" i="5"/>
  <c r="C13" i="5"/>
  <c r="D13" i="5"/>
  <c r="E13" i="5"/>
  <c r="F13" i="5"/>
  <c r="G13" i="5"/>
  <c r="H13" i="5"/>
  <c r="I13" i="5"/>
  <c r="J13" i="5"/>
  <c r="K13" i="5"/>
  <c r="L13" i="5"/>
  <c r="M13" i="5"/>
  <c r="C14" i="5"/>
  <c r="D14" i="5"/>
  <c r="E14" i="5"/>
  <c r="F14" i="5"/>
  <c r="G14" i="5"/>
  <c r="H14" i="5"/>
  <c r="I14" i="5"/>
  <c r="J14" i="5"/>
  <c r="K14" i="5"/>
  <c r="L14" i="5"/>
  <c r="M14" i="5"/>
  <c r="C15" i="5"/>
  <c r="D15" i="5"/>
  <c r="E15" i="5"/>
  <c r="F15" i="5"/>
  <c r="G15" i="5"/>
  <c r="H15" i="5"/>
  <c r="I15" i="5"/>
  <c r="J15" i="5"/>
  <c r="K15" i="5"/>
  <c r="L15" i="5"/>
  <c r="M15" i="5"/>
  <c r="C16" i="5"/>
  <c r="D16" i="5"/>
  <c r="E16" i="5"/>
  <c r="F16" i="5"/>
  <c r="G16" i="5"/>
  <c r="H16" i="5"/>
  <c r="I16" i="5"/>
  <c r="J16" i="5"/>
  <c r="K16" i="5"/>
  <c r="L16" i="5"/>
  <c r="M16" i="5"/>
  <c r="C17" i="5"/>
  <c r="D17" i="5"/>
  <c r="E17" i="5"/>
  <c r="F17" i="5"/>
  <c r="G17" i="5"/>
  <c r="H17" i="5"/>
  <c r="I17" i="5"/>
  <c r="J17" i="5"/>
  <c r="K17" i="5"/>
  <c r="L17" i="5"/>
  <c r="M17" i="5"/>
  <c r="C20" i="5"/>
  <c r="D20" i="5"/>
  <c r="E20" i="5"/>
  <c r="F20" i="5"/>
  <c r="G20" i="5"/>
  <c r="H20" i="5"/>
  <c r="I20" i="5"/>
  <c r="J20" i="5"/>
  <c r="K20" i="5"/>
  <c r="L20" i="5"/>
  <c r="M20" i="5"/>
  <c r="C21" i="5"/>
  <c r="D21" i="5"/>
  <c r="E21" i="5"/>
  <c r="F21" i="5"/>
  <c r="G21" i="5"/>
  <c r="H21" i="5"/>
  <c r="I21" i="5"/>
  <c r="J21" i="5"/>
  <c r="K21" i="5"/>
  <c r="L21" i="5"/>
  <c r="M21" i="5"/>
  <c r="C22" i="5"/>
  <c r="D22" i="5"/>
  <c r="E22" i="5"/>
  <c r="F22" i="5"/>
  <c r="G22" i="5"/>
  <c r="H22" i="5"/>
  <c r="I22" i="5"/>
  <c r="J22" i="5"/>
  <c r="K22" i="5"/>
  <c r="L22" i="5"/>
  <c r="M22" i="5"/>
  <c r="C23" i="5"/>
  <c r="D23" i="5"/>
  <c r="E23" i="5"/>
  <c r="F23" i="5"/>
  <c r="G23" i="5"/>
  <c r="H23" i="5"/>
  <c r="I23" i="5"/>
  <c r="J23" i="5"/>
  <c r="K23" i="5"/>
  <c r="L23" i="5"/>
  <c r="M23" i="5"/>
  <c r="C24" i="5"/>
  <c r="D24" i="5"/>
  <c r="E24" i="5"/>
  <c r="F24" i="5"/>
  <c r="G24" i="5"/>
  <c r="H24" i="5"/>
  <c r="I24" i="5"/>
  <c r="J24" i="5"/>
  <c r="K24" i="5"/>
  <c r="L24" i="5"/>
  <c r="M24" i="5"/>
  <c r="C27" i="5"/>
  <c r="D27" i="5"/>
  <c r="E27" i="5"/>
  <c r="F27" i="5"/>
  <c r="G27" i="5"/>
  <c r="H27" i="5"/>
  <c r="I27" i="5"/>
  <c r="J27" i="5"/>
  <c r="K27" i="5"/>
  <c r="L27" i="5"/>
  <c r="M27" i="5"/>
  <c r="C28" i="5"/>
  <c r="D28" i="5"/>
  <c r="E28" i="5"/>
  <c r="F28" i="5"/>
  <c r="G28" i="5"/>
  <c r="H28" i="5"/>
  <c r="I28" i="5"/>
  <c r="J28" i="5"/>
  <c r="K28" i="5"/>
  <c r="L28" i="5"/>
  <c r="M28" i="5"/>
  <c r="C29" i="5"/>
  <c r="D29" i="5"/>
  <c r="E29" i="5"/>
  <c r="F29" i="5"/>
  <c r="G29" i="5"/>
  <c r="H29" i="5"/>
  <c r="I29" i="5"/>
  <c r="J29" i="5"/>
  <c r="K29" i="5"/>
  <c r="L29" i="5"/>
  <c r="M29" i="5"/>
  <c r="C30" i="5"/>
  <c r="D30" i="5"/>
  <c r="E30" i="5"/>
  <c r="F30" i="5"/>
  <c r="G30" i="5"/>
  <c r="H30" i="5"/>
  <c r="I30" i="5"/>
  <c r="J30" i="5"/>
  <c r="K30" i="5"/>
  <c r="L30" i="5"/>
  <c r="M30" i="5"/>
  <c r="C31" i="5"/>
  <c r="D31" i="5"/>
  <c r="E31" i="5"/>
  <c r="F31" i="5"/>
  <c r="G31" i="5"/>
  <c r="H31" i="5"/>
  <c r="I31" i="5"/>
  <c r="J31" i="5"/>
  <c r="K31" i="5"/>
  <c r="L31" i="5"/>
  <c r="M31" i="5"/>
  <c r="C34" i="5"/>
  <c r="D34" i="5"/>
  <c r="E34" i="5"/>
  <c r="F34" i="5"/>
  <c r="G34" i="5"/>
  <c r="H34" i="5"/>
  <c r="I34" i="5"/>
  <c r="J34" i="5"/>
  <c r="K34" i="5"/>
  <c r="L34" i="5"/>
  <c r="M34" i="5"/>
  <c r="C35" i="5"/>
  <c r="D35" i="5"/>
  <c r="E35" i="5"/>
  <c r="F35" i="5"/>
  <c r="G35" i="5"/>
  <c r="H35" i="5"/>
  <c r="I35" i="5"/>
  <c r="J35" i="5"/>
  <c r="K35" i="5"/>
  <c r="L35" i="5"/>
  <c r="M35" i="5"/>
  <c r="C36" i="5"/>
  <c r="D36" i="5"/>
  <c r="E36" i="5"/>
  <c r="F36" i="5"/>
  <c r="G36" i="5"/>
  <c r="H36" i="5"/>
  <c r="I36" i="5"/>
  <c r="J36" i="5"/>
  <c r="K36" i="5"/>
  <c r="L36" i="5"/>
  <c r="M36" i="5"/>
  <c r="C37" i="5"/>
  <c r="D37" i="5"/>
  <c r="E37" i="5"/>
  <c r="F37" i="5"/>
  <c r="G37" i="5"/>
  <c r="H37" i="5"/>
  <c r="I37" i="5"/>
  <c r="J37" i="5"/>
  <c r="K37" i="5"/>
  <c r="L37" i="5"/>
  <c r="M37" i="5"/>
  <c r="C38" i="5"/>
  <c r="D38" i="5"/>
  <c r="E38" i="5"/>
  <c r="F38" i="5"/>
  <c r="G38" i="5"/>
  <c r="H38" i="5"/>
  <c r="I38" i="5"/>
  <c r="J38" i="5"/>
  <c r="K38" i="5"/>
  <c r="L38" i="5"/>
  <c r="M38" i="5"/>
  <c r="C39" i="5"/>
  <c r="D39" i="5"/>
  <c r="E39" i="5"/>
  <c r="F39" i="5"/>
  <c r="G39" i="5"/>
  <c r="H39" i="5"/>
  <c r="I39" i="5"/>
  <c r="J39" i="5"/>
  <c r="K39" i="5"/>
  <c r="L39" i="5"/>
  <c r="M39" i="5"/>
  <c r="C40" i="5"/>
  <c r="D40" i="5"/>
  <c r="E40" i="5"/>
  <c r="F40" i="5"/>
  <c r="G40" i="5"/>
  <c r="H40" i="5"/>
  <c r="I40" i="5"/>
  <c r="J40" i="5"/>
  <c r="K40" i="5"/>
  <c r="L40" i="5"/>
  <c r="M40" i="5"/>
  <c r="C43" i="5"/>
  <c r="D43" i="5"/>
  <c r="E43" i="5"/>
  <c r="F43" i="5"/>
  <c r="G43" i="5"/>
  <c r="H43" i="5"/>
  <c r="I43" i="5"/>
  <c r="J43" i="5"/>
  <c r="K43" i="5"/>
  <c r="L43" i="5"/>
  <c r="M43" i="5"/>
  <c r="K16" i="18"/>
  <c r="K15" i="18"/>
  <c r="K14" i="18"/>
  <c r="K13" i="18"/>
  <c r="K12" i="18"/>
  <c r="K11" i="18"/>
  <c r="K16" i="19"/>
  <c r="K15" i="19"/>
  <c r="K14" i="19"/>
  <c r="K13" i="19"/>
  <c r="K12" i="19"/>
  <c r="K11" i="19"/>
</calcChain>
</file>

<file path=xl/sharedStrings.xml><?xml version="1.0" encoding="utf-8"?>
<sst xmlns="http://schemas.openxmlformats.org/spreadsheetml/2006/main" count="2933" uniqueCount="180">
  <si>
    <t>Jacarezinho</t>
  </si>
  <si>
    <t>Jataizinho</t>
  </si>
  <si>
    <t>Sertaneja</t>
  </si>
  <si>
    <t>Arapongas</t>
  </si>
  <si>
    <t>Mandaguari</t>
  </si>
  <si>
    <t>Pres. Castelo Branco</t>
  </si>
  <si>
    <t>Floresta</t>
  </si>
  <si>
    <t>Campo Mourão</t>
  </si>
  <si>
    <t>Corbélia</t>
  </si>
  <si>
    <t>S. Miguel do Iguaçú</t>
  </si>
  <si>
    <t>Céu Azul</t>
  </si>
  <si>
    <t>Cascavel</t>
  </si>
  <si>
    <t>Laranjeiras do Sul</t>
  </si>
  <si>
    <t>Candoi</t>
  </si>
  <si>
    <t>Prudentópolis</t>
  </si>
  <si>
    <t>Irati</t>
  </si>
  <si>
    <t>Porto Amazonas</t>
  </si>
  <si>
    <t>Imbituva</t>
  </si>
  <si>
    <t>Lapa</t>
  </si>
  <si>
    <t>Balsa Nova</t>
  </si>
  <si>
    <t>Palmeira</t>
  </si>
  <si>
    <t>Carambeí</t>
  </si>
  <si>
    <t>Jaguariaíva</t>
  </si>
  <si>
    <t>Tibagi</t>
  </si>
  <si>
    <t>Imbaú</t>
  </si>
  <si>
    <t>Ortigueira</t>
  </si>
  <si>
    <t>S. José dos Pinhais</t>
  </si>
  <si>
    <t>LOTE 1</t>
  </si>
  <si>
    <t>Econorte</t>
  </si>
  <si>
    <t>Praça 1</t>
  </si>
  <si>
    <t>-</t>
  </si>
  <si>
    <t>Praça 2</t>
  </si>
  <si>
    <t>Praça 3</t>
  </si>
  <si>
    <t>LOTE 2</t>
  </si>
  <si>
    <t>Viapar</t>
  </si>
  <si>
    <t>Praça 4</t>
  </si>
  <si>
    <t>Praça 5</t>
  </si>
  <si>
    <t>Praça 6</t>
  </si>
  <si>
    <t>LOTE 3</t>
  </si>
  <si>
    <t>Rod. das Cataratas</t>
  </si>
  <si>
    <t>LOTE 4</t>
  </si>
  <si>
    <t>Caminhos do Paraná</t>
  </si>
  <si>
    <t>LOTE 5</t>
  </si>
  <si>
    <t>Rodonorte</t>
  </si>
  <si>
    <t>Praça 7</t>
  </si>
  <si>
    <t>LOTE 6</t>
  </si>
  <si>
    <t>Ecovia</t>
  </si>
  <si>
    <t>TARIFAS  POR  PRAÇA  DE  PEDÁGIO</t>
  </si>
  <si>
    <t xml:space="preserve">VALORES  EM  REAIS - A PARTIR DE 01/12/2007 (LOTES 3 E 4), A PARTIR DE 02/12/2007 (LOTE 1), </t>
  </si>
  <si>
    <t>A PARTIR DE 05/12/2007 (LOTE 6), A PARTIR DE 06/12/2007 (LOTE 2), A PARTIR DE 13/12/2007 (LOTE 5)</t>
  </si>
  <si>
    <t>LOTES E PRAÇAS – MUNICÍPIOS</t>
  </si>
  <si>
    <t>CAT 1</t>
  </si>
  <si>
    <t>CAT 2</t>
  </si>
  <si>
    <t>CAT 2A</t>
  </si>
  <si>
    <t>CAT 3</t>
  </si>
  <si>
    <t>CAT 4</t>
  </si>
  <si>
    <t>CAT 4A</t>
  </si>
  <si>
    <t>CAT 5</t>
  </si>
  <si>
    <t>CAT 6</t>
  </si>
  <si>
    <t>CAT 7</t>
  </si>
  <si>
    <t>CAT 8</t>
  </si>
  <si>
    <t>CAT 9</t>
  </si>
  <si>
    <t>Prudentópolis (Relógio)</t>
  </si>
  <si>
    <t>Porto Amazonas (Palmeira)</t>
  </si>
  <si>
    <t>Balsa Nova (S. Luiz do Purunã)</t>
  </si>
  <si>
    <t>Palmeira (Witmarsum)</t>
  </si>
  <si>
    <t>Tibagi (Ponta Grossa)</t>
  </si>
  <si>
    <t>Ortigueira (Mauá da Serra)</t>
  </si>
  <si>
    <t>VALORES  EM  REAIS - A PARTIR DE 01/12/2006 (LOTES 1, 3 E 4), A PARTIR DE 03/12/2006 (LOTE 6),</t>
  </si>
  <si>
    <t>A PARTIR DE 04/12/2006 (LOTE 2), A PARTIR DE 06/12/2006 (LOTE 5)</t>
  </si>
  <si>
    <t>Tarifas dos lotes 1, 3 e 4 de 01/12/2006, lote 6 de 03/12/2006, lote 2 de 04/12/2006 e lote 5 de 06/12/2006 (Ref. Reajuste Contratual – Não homologado pelo DER).</t>
  </si>
  <si>
    <t>VALORES  EM  REAIS - A PARTIR DE 01/12/2005 (LOTES 1, 2, 3, 4 E 6) E A PARTIR DE 08/12/2005 (LOTE 5)</t>
  </si>
  <si>
    <t>LOTES E PRAÇAS</t>
  </si>
  <si>
    <t>Prudentópolis / Relógio</t>
  </si>
  <si>
    <t>Porto Amazonas / Palmeira</t>
  </si>
  <si>
    <t>Balsa Nova / S. Luiz do Purunã</t>
  </si>
  <si>
    <t>Palmeira / Witmarsum</t>
  </si>
  <si>
    <t>Ponta Grossa / Tibagi</t>
  </si>
  <si>
    <t>Ortigueira / Mauá da Serra</t>
  </si>
  <si>
    <t>Tarifas dos lotes 1, 2, 3, 4 e 6  de 01/12/2005 (Ref. Reajuste Contratual).</t>
  </si>
  <si>
    <t>Tarifas do lote 5 de 08/12/2005 ref. Reajuste Contratual de Dez/2005.</t>
  </si>
  <si>
    <t>VALORES  EM  REAIS - A PARTIR DE 01/12/2005 (LOTES 1, 2, 3, 4 E 6), A PARTIR DE 27/9/2005 (LOTE 5)</t>
  </si>
  <si>
    <t>Tarifas dos lotes 1, 2, 3, 4 e 6  de 01/12/2005 (Ref. Reajuste Contratual). Lote 5 não reajustou as tarifas.</t>
  </si>
  <si>
    <t>Em 27/Set retorno das tarifas do Lote 5 para o valor de 30/Jan/05, por decisão judicial suspendendo a portaria que reduzia as tarifas.</t>
  </si>
  <si>
    <t>Ponta Grossa</t>
  </si>
  <si>
    <t>Em 1/Set, Lote 4 reajustou tarifas (por decisão judicial); Praça 5 - Lapa não sofreu reajuste (liminar judicial suspende aumento) valores de 02/04/2005. Em 16/Set Praça 5 - Lapa reajustou tarifas.</t>
  </si>
  <si>
    <t>Em 3/Out, Lote 3 reajustou tarifas por decisão judicial.</t>
  </si>
  <si>
    <t>Em 17/Set Tarifas do Lote 5 foram reduzidas (conforme decisão judicial).</t>
  </si>
  <si>
    <t>Em 07/Set, Lote 3 reajustou tarifas (por decisão judicial). Do dia 07/Set (às 10:00h) ao dia 13/Set (aproximadamente até às 17:00h) não houve cobrança de pedágio.</t>
  </si>
  <si>
    <t>Caminhos do Paraná (*)</t>
  </si>
  <si>
    <t>Econorte (*)</t>
  </si>
  <si>
    <t>Viapar (*)</t>
  </si>
  <si>
    <t>Rodonorte (*)</t>
  </si>
  <si>
    <t>Ecovia (*)</t>
  </si>
  <si>
    <t>( Houve período entre dias 04 e 06/02/2004 com tarifas reajustadas - ver tabela do período a partir de 29/2/04, anexa )</t>
  </si>
  <si>
    <t>Jacarezinho (**)</t>
  </si>
  <si>
    <t>Cambará</t>
  </si>
  <si>
    <t>VALORES  EM  REAIS - DE 02/12/2000 A 30/11/2001 (*)</t>
  </si>
  <si>
    <t>(*) - Tarifas reajustadas (02/12/2000) contratualmente, vigentes até 30/11/2001.</t>
  </si>
  <si>
    <t>VALORES  EM  REAIS - DE 27/03/2000 A 01/12/2000 (*)</t>
  </si>
  <si>
    <t>VALORES  EM  REAIS - DE 20/07/1998 A 26/03/2000 (*)</t>
  </si>
  <si>
    <t>Arapongas (**)</t>
  </si>
  <si>
    <t>VALORES  EM  REAIS – DE JUN/1998 A 19/JUL/1998 (*)</t>
  </si>
  <si>
    <t>(**) - Praça P.2.1 - Arapongas (Lote 2) entrou em operação posteriormente em 08/9/98 já com tarifas reduzidas.</t>
  </si>
  <si>
    <t>VALORES  EM  REAIS - DE 01/12/2001 A 21/12/2002</t>
  </si>
  <si>
    <t>VALORES  EM  REAIS - DE 22/12/2002 A 07/12/2003 (*)</t>
  </si>
  <si>
    <t>(*) - Tarifas do Lote 4 reduzidas as 0 h de 08/12/2003, concomitante com entrada em operação da praça da Lapa.</t>
  </si>
  <si>
    <t>VALORES  EM  REAIS - DE 08/12/2003 ( * COM ALTERAÇÃO NO LOTE 4  ) A 28/02/2004</t>
  </si>
  <si>
    <t>VALORES  EM  REAIS - DE 12/03/2004 (*) A 09/06/2004</t>
  </si>
  <si>
    <t>VALORES  EM  REAIS - DE 10/06/2004 A 19/06/2004, COM ALTERAÇÃO DE TARIFAS DO LOTE 1 (*)</t>
  </si>
  <si>
    <t>Demais valores (Lotes 1, 2, 3, 5 e 6) inalterados (tarifas de 22/12/2002).</t>
  </si>
  <si>
    <r>
      <t xml:space="preserve">( * ) - Revogado em 11/03/2004 (por decisão judicial) reajuste das tarifas Lotes 1, 2, 5 e 6, aplicado em 29/02/2004. Em 12/03/2004 voltaram a ser praticadas as tarifas anteriores (de 22/12/2002 - </t>
    </r>
    <r>
      <rPr>
        <u/>
        <sz val="11"/>
        <rFont val="Arial"/>
        <family val="2"/>
      </rPr>
      <t>ver tab anexa</t>
    </r>
    <r>
      <rPr>
        <sz val="11"/>
        <rFont val="Arial"/>
        <family val="2"/>
      </rPr>
      <t>).</t>
    </r>
  </si>
  <si>
    <t>VALORES  EM  REAIS - DE 20/06/2004, COM ALTERAÇÃO TARIFAS DO LOTE 1 (*), A 02/07/2004</t>
  </si>
  <si>
    <t>Tarifas do Lote 3 reajustadas em 11/07/2004 (ref Reaj-contratual de 01/Dez/03), por decisão judicial (em 08/07), vigorando até 31/07/2004.</t>
  </si>
  <si>
    <t>VALORES  EM  REAIS - DE 03/07/2004 A 10/07/2004 (*)</t>
  </si>
  <si>
    <t xml:space="preserve"> Lote 4 (valores de 08/12/2003) sem alteração desde então.</t>
  </si>
  <si>
    <t>VALORES  EM  REAIS - DE 29/02/2004 A 11/03/2004 ( * )</t>
  </si>
  <si>
    <t xml:space="preserve">Tarifas do Lote 3 reajustadas em 11/07/2004 (ref Reaj-contratual de 01/Dez/2003), por decisão judicial (em 08/07). </t>
  </si>
  <si>
    <t xml:space="preserve">* Tarifas do Lote 3 reduzidas em 01/08/2004 (ref Acordo Estado-Concessionária de 29/07/2004). </t>
  </si>
  <si>
    <r>
      <t xml:space="preserve">VALORES  EM  REAIS - DE 01/12/2004 A 29/01/2005 (LOTE 5) E ATÉ 03/02/2005 (LOTES 1 E 6),  </t>
    </r>
    <r>
      <rPr>
        <b/>
        <i/>
        <sz val="14"/>
        <rFont val="Arial"/>
        <family val="2"/>
      </rPr>
      <t>(* ver obs)</t>
    </r>
  </si>
  <si>
    <t>VALORES  EM  REAIS - DE 30/01/2005 (LOTE 5) E A PARTIR DE 04/02/2005 (LOTES 1 E 6), demais lotes, valores de 01/12/2004,</t>
  </si>
  <si>
    <r>
      <t xml:space="preserve">VIGENTES ATÉ 01/04/2005 COM </t>
    </r>
    <r>
      <rPr>
        <b/>
        <u/>
        <sz val="16"/>
        <rFont val="Arial"/>
        <family val="2"/>
      </rPr>
      <t>ALTERAÇÃO NO LOTE 4</t>
    </r>
  </si>
  <si>
    <t>Em 02/04, Lote 4 reajustou tarifas (sobre tarifas-básicas do acordo preliminar, referente a Dez/04).</t>
  </si>
  <si>
    <t>Em 01/09, Lote 4 reajustou tarifas (por decisão judicial); Praça 5 - Lapa não sofreu reajuste (liminar judicial suspende aumento) valores de 02/04/2005.</t>
  </si>
  <si>
    <t>Em 27/Set retorno das tarifas do Lote 5 para o valor de 30/Jan/2005, por decisão judicial suspendendo a portaria que reduzia as tarifas.</t>
  </si>
  <si>
    <t>Tarifas Lt 5 reajustadas em 30/01, Lts 1 e 6 em 04/02/2005, (ref Reajuste contratual de Dez/04), conforme tarifas-básicas dos respectivos Adit/02 (retificando valores de 01/12/2004 nos Lts 1 e 6).</t>
  </si>
  <si>
    <t>VALORES  EM  REAIS - A PARTIR DE 02/04/2005 (LOTE 4), A PARTIR DE 30/01/2005 (LOTE 5), A PARTIR DE 04/02/2005 (LOTES 1 E 6) E A PARTIR DE 01/12/2004 (LOTES 2 E 3).</t>
  </si>
  <si>
    <t>VALORES  EM  REAIS - A PARTIR DE 07/09/2005 (LOTE 3), A PARTIR DE 01/09/2005 (LOTE 4), A PARTIR DE 30/01/2005 (LOTE 5), A PARTIR DE 04/02/2005 (LOTES 1 E 6) E A PARTIR DE 01/12/2004 (LOTE 2).</t>
  </si>
  <si>
    <t>VALORES  EM  REAIS - A PARTIR DE 07/09/2005 (LOTE 3), A PARTIR DE 16/09/2005 (LOTE 4), A PARTIR DE 30/01/2005 (LOTE 5), A PARTIR DE 04/02/2005 (LOTES 1 E 6) E A PARTIR DE 01/12/2004 (LOTE 2).</t>
  </si>
  <si>
    <t>VALORES  EM  REAIS - A PARTIR DE 17/09/2005 (LOTE 5), A PARTIR DE 16/09/2005 (LOTE 4), A PARTIR DE 07/09/2005 (LOTE 3), A PARTIR DE 04/02/2005 (LOTES 1 E 6) E A PARTIR DE 01/12/2004 (LOTE 2).</t>
  </si>
  <si>
    <t>VALORES  EM  REAIS - A PARTIR DE 27/09/2005 (LOTE 5), A PARTIR DE 16/09/2005 (LOTE 4), A PARTIR DE 07/09/2005 (LOTE 3), A PARTIR DE 04/02/2005 (LOTES 1 E 6) E A PARTIR DE 01/12/2004 (LOTE 2).</t>
  </si>
  <si>
    <t>VALORES  EM  REAIS - A PARTIR DE 03/10/2005 (LOTE 3), A PARTIR DE 27/09/2005 (LOTE 5), A PARTIR DE 16/09/2005 (LOTE 4), A PARTIR DE 04/02/2005 (LOTES 1 E 6) E A PARTIR DE 01/12/2004 (LOTE 2).</t>
  </si>
  <si>
    <t>VALORES  EM  REAIS - A PARTIR DE 01/12/2008 (LOTES 1 A 6)</t>
  </si>
  <si>
    <t>Em 24/Out/2008 foi suspensa a cobrança na praça de Jacarezinho. Em 19/Nov/2008 início da cobrança na praça de Cambará. Em 22/Dez as 23:00h retornou a cobrança na praça de Jacarezinho.</t>
  </si>
  <si>
    <t>VALORES  EM  REAIS - A PARTIR DE 01/09/2005 (LOTE 4), A PARTIR DE 30/01/2005 (LOTE 5), A PARTIR DE 04/02/2005 (LOTES 1 E 6), A PARTIR DE 01/12/2004 (LOTES 2 E 3).</t>
  </si>
  <si>
    <t>VALORES  EM  REAIS - A PARTIR DE 01/12/2010</t>
  </si>
  <si>
    <t>Tarifas dos lotes 1 a 6 de 01/12/2010 (Ref. Reajuste Contratual – Não homologado pelo DER).</t>
  </si>
  <si>
    <t>(**) - Praça 1.1 (Lote 1) re-locada de Cambará para Jacarezinho (BR 369) em 2002, entrando em operação em 02/11/2002, face TA/02 (Adição novos segmentos, BR153 e PR090).</t>
  </si>
  <si>
    <t>(*) - Tarifas iniciais do programa, com datas de cobrança específicas à cada Lote, vigentes até 19/7/98 (em 20/7/98 redução dos valores).</t>
  </si>
  <si>
    <t>(*) - Tarifas reduzidas em 20/07/1998, vigentes até 26/03/2000.</t>
  </si>
  <si>
    <t>(**) - Praça P1.2 - Arapongas (Lote 2) entrou em operação em 08/09/1998 já com tarifas reduzidas.</t>
  </si>
  <si>
    <t>(*) - Tarifas recompostas pelo Termo Aditivo/2000 (27/03/2000) com inclusão das categorias 2A e 4A, vigentes até 01/12/2000.</t>
  </si>
  <si>
    <t>( * ) - Redução tarifária nas praças do Lote 4 (Praças 1 a 4), concomitante com entrada em operação da praça da Lapa Praça 5) as 0h de 08/12/2003.</t>
  </si>
  <si>
    <t>( * ) - Reajuste das tarifas Lotes 1, 2, 5 e 6, vigente das 0h de 29/02/2004 (por decisão judicial).</t>
  </si>
  <si>
    <t>Lotes 2, 5 e 6, Lote 1 retornou com Tarifas referentes a Degrau contratual (ver valores de 10/06 a 19/06/2004) revogando-as em 14/03/2004 (a partir de 15/03 Tarifas dos patamares de Dez/02);</t>
  </si>
  <si>
    <t>Tarifas Lote 3 (valores de 22/12/2002) e Lote 4 (valores de 08/12/2003) sem alteração desde estas datas.</t>
  </si>
  <si>
    <t>As 0h de 20/06, por decisão judicial retorno da cobrança das tarifas no patamar do reajuste de 22/12/2002 (atualmente em vigor).</t>
  </si>
  <si>
    <t>Tarifas dos Lotes 1, 2, 5 e 6 reajustadas em 03/07/2004 (ref. Reajuste contratual de 01/Dez/2003), por decisão judicial (STJ em 01/07).</t>
  </si>
  <si>
    <t>Tarifas dos Lotes 1 e 6 reajustadas em 01/12/2004 (ref Reajuste contratual de Dez/04), conforme tarifas-básicas definidas pelo DER em Portaria.</t>
  </si>
  <si>
    <t>Tarifas dos Lotes 3 e 4 reajustadas em 01/12/2004 (ref Reajuste contratual de Dez/04), conforme tarifas-básicas definidas pelo DER função dos respectivos acordos (em negociação).</t>
  </si>
  <si>
    <t>Tarifas do Lote 2 reajustadas em 01/12/2004 (ref Reajuste contratual de Dez/04), conforme tarifas-básicas definidas pelo Aditivo de 2002.</t>
  </si>
  <si>
    <t>Lote 5 e posterioremente Lotes 1 e 6, aplicaram respectivamente em 30/01/2005 e 04/02/2005, reajustes sobre tarifas-básicas definidas pelo Aditivo de 2002, por decisão judicial.</t>
  </si>
  <si>
    <t>Lote 5 manteve as Tarifas do reajuste de Dez/03 em 01/12/2004, não aplicando nesta data as Tarifas da Portaria-DER (ref Reajuste contratual de Dez/04: R$ 4,10 (Leves) e R$ 3,40 (Pesados)).</t>
  </si>
  <si>
    <t>Tarifas dos Lotes 2, 3 e 4 sem alteração desde 1/12/04 (ref Reajuste contratual de Dez/04).</t>
  </si>
  <si>
    <t>Tarifas dos lotes 3 e 4 de 01/12/2007, lote 1 de 02/12/2007, lote 6 de 05/12/2007, lote 2 de 06/12/2007 e lote 5 de 13/12/2007 (Ref. Reajuste Contratual – Não homologado pelo DER).</t>
  </si>
  <si>
    <t>Tarifas dos lotes 1 a 6 de 01/12/2008 (Ref. Reajuste Contratual – Não homologado pelo DER).</t>
  </si>
  <si>
    <t>Tarifas dos lotes 2, 3, 4 e 6 de 01/12/2009, lotes 1 e 5 de 02/12/2009 (Ref. Reajuste Contratual – Não homologado pelo DER).</t>
  </si>
  <si>
    <t>VALORES  EM  REAIS - A PARTIR DE 01/12/2011</t>
  </si>
  <si>
    <t>Tarifas dos lotes 1 a 6 de 01/12/2011 (Ref. Reajuste Contratual).</t>
  </si>
  <si>
    <t>Tarifas dos lotes 1 a 6 de 01/12/2012 (Ref. Reajuste Contratual).</t>
  </si>
  <si>
    <t>VALORES  EM  REAIS - A PARTIR DE 01/12/2012</t>
  </si>
  <si>
    <t>VALORES  EM  REAIS - A PARTIR DE 01/12/2013</t>
  </si>
  <si>
    <t>Tarifas dos lotes 1 a 6 de 01/12/2013 (Ref. Reajuste Contratual).</t>
  </si>
  <si>
    <t>(*) - Tarifas lotes 2, 5 e 6 reajustadas em 29/02/04, revogadas por decisão judicial em 11/03/04, em 12/03/04 voltaram aos patamares praticados em 08/12/03 (tarifas do reajuste de 22/12/02) nos</t>
  </si>
  <si>
    <r>
      <t xml:space="preserve">Tarifas Lote 1, 0h de 12/03/2004 a 14/03/2004 e de 10/06/2004 alterados valores das tarifas (correspondentes a Degrau previsto no TA/2002), por decisão judicial (Liminar). </t>
    </r>
    <r>
      <rPr>
        <u/>
        <sz val="11"/>
        <rFont val="Arial"/>
        <family val="2"/>
      </rPr>
      <t>Demais Lotes sem alteração</t>
    </r>
    <r>
      <rPr>
        <sz val="11"/>
        <rFont val="Arial"/>
        <family val="2"/>
      </rPr>
      <t>.</t>
    </r>
  </si>
  <si>
    <t>( * ) - Reajuste inicial das tarifas Lotes 1, 2, 5 e 6, vigente dias 04 a 06/02/2004. Em 07/02/2004, estas tarifas retornaram aos valores anteriores (de 22/12/2002).</t>
  </si>
  <si>
    <t>Lote 1 tarifas de 07/02/2004 a 28/02/2004 e de 15/03/2004 a 09/06/2004, retornando ao valor de 22/12/2002.</t>
  </si>
  <si>
    <t>CAT 2a</t>
  </si>
  <si>
    <t>CAT 4a</t>
  </si>
  <si>
    <t>São José dos Pinhais</t>
  </si>
  <si>
    <t>VALORES  EM  REAIS - A PARTIR DE 01/12/2014</t>
  </si>
  <si>
    <t>VALORES  EM  REAIS - A PARTIR DE 01/12/2014 (LOTES 2, 3, 4, 5 E 6) E A PARTIR DE 19/12/2014 (LOTE 1)</t>
  </si>
  <si>
    <t>Tarifas dos lotes 2 a 6 de 01/12/2014 (Ref. Reajuste Contratual).</t>
  </si>
  <si>
    <t>Tarifas do lote 1 de 01/12/2014 (Ref. Reajuste Contratual com índice de ligante betuminoso acordado no Termo Aditivo 2014).</t>
  </si>
  <si>
    <t>Tarifas do lote 1  de 19/12/2014  - referente a aplicação do degrau do Fluxo de Caixa Marginal e Fluxo de Caixa Marginal do Termo Aditivo de 2014.</t>
  </si>
  <si>
    <t>VALORES  EM  REAIS - A PARTIR DE 01/12/2015</t>
  </si>
  <si>
    <t>Tarifas dos lotes 1 a 6 de 01/12/2015 (Ref. Reajuste Contratual).</t>
  </si>
  <si>
    <t>VALORES  EM  REAIS - DE 11/07/2004 (Alteração no Lote 3), vigentes ATÉ 31/07/2004</t>
  </si>
  <si>
    <t>VALORES  EM  REAIS - DE 01/08/2004 (Alteração no Lote 3), VIGENTES ATÉ 30/11/2004</t>
  </si>
  <si>
    <t>VALORES  EM  REAIS - A PARTIR DE 01/12/2009 (LOTES 2, 3, 4 E 6), A PARTIR DE 02/12/2009 (LOTES 1 E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</si>
</sst>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_(* #,##0.00_);_(* \(#,##0.00\);_(* \-??_);_(@_)"/>
    <numFmt numFmtId="167" formatCode="_(* #,##0_);_(* \(#,##0\);_(* \-??_);_(@_)"/>
    <numFmt numFmtId="168" formatCode="_(* #,##0.0_);_(* \(#,##0.0\);_(* \-??_);_(@_)"/>
    <numFmt numFmtId="169" formatCode="0.0%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u/>
      <sz val="16"/>
      <name val="Arial"/>
      <family val="2"/>
    </font>
    <font>
      <b/>
      <i/>
      <sz val="14"/>
      <name val="Arial"/>
      <family val="2"/>
    </font>
    <font>
      <u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9" fontId="17" fillId="0" borderId="0" applyFill="0" applyBorder="0" applyAlignment="0" applyProtection="0"/>
    <xf numFmtId="166" fontId="4" fillId="0" borderId="0" applyFill="0" applyBorder="0" applyAlignment="0" applyProtection="0"/>
    <xf numFmtId="166" fontId="17" fillId="0" borderId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0" fontId="6" fillId="0" borderId="2" xfId="0" applyNumberFormat="1" applyFont="1" applyFill="1" applyBorder="1" applyAlignment="1">
      <alignment horizontal="center" vertical="center"/>
    </xf>
    <xf numFmtId="40" fontId="6" fillId="0" borderId="0" xfId="0" applyNumberFormat="1" applyFont="1" applyFill="1" applyBorder="1" applyAlignment="1">
      <alignment horizontal="center" vertical="center"/>
    </xf>
    <xf numFmtId="168" fontId="2" fillId="0" borderId="0" xfId="3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40" fontId="6" fillId="0" borderId="1" xfId="0" applyNumberFormat="1" applyFont="1" applyFill="1" applyBorder="1" applyAlignment="1">
      <alignment horizontal="center" vertical="center"/>
    </xf>
    <xf numFmtId="40" fontId="6" fillId="0" borderId="3" xfId="0" applyNumberFormat="1" applyFont="1" applyFill="1" applyBorder="1" applyAlignment="1">
      <alignment horizontal="center" vertical="center"/>
    </xf>
    <xf numFmtId="167" fontId="7" fillId="0" borderId="0" xfId="3" applyNumberFormat="1" applyFont="1" applyFill="1" applyBorder="1" applyAlignment="1" applyProtection="1">
      <alignment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0" fontId="5" fillId="0" borderId="0" xfId="0" applyNumberFormat="1" applyFont="1" applyFill="1" applyBorder="1" applyAlignment="1">
      <alignment horizontal="center" vertical="center"/>
    </xf>
    <xf numFmtId="169" fontId="5" fillId="0" borderId="0" xfId="1" applyNumberFormat="1" applyFont="1" applyFill="1" applyBorder="1" applyAlignment="1" applyProtection="1">
      <alignment horizontal="center" vertical="center"/>
    </xf>
    <xf numFmtId="167" fontId="16" fillId="0" borderId="0" xfId="3" applyNumberFormat="1" applyFont="1" applyFill="1" applyBorder="1" applyAlignment="1" applyProtection="1">
      <alignment vertical="center"/>
    </xf>
    <xf numFmtId="40" fontId="11" fillId="0" borderId="0" xfId="0" applyNumberFormat="1" applyFont="1" applyFill="1" applyBorder="1" applyAlignment="1">
      <alignment vertical="center"/>
    </xf>
    <xf numFmtId="40" fontId="10" fillId="0" borderId="0" xfId="0" applyNumberFormat="1" applyFont="1" applyFill="1" applyBorder="1" applyAlignment="1">
      <alignment horizontal="left" vertical="center"/>
    </xf>
    <xf numFmtId="167" fontId="1" fillId="0" borderId="0" xfId="2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0" fontId="1" fillId="0" borderId="0" xfId="0" applyNumberFormat="1" applyFont="1" applyFill="1" applyBorder="1" applyAlignment="1">
      <alignment horizontal="center" vertical="center"/>
    </xf>
    <xf numFmtId="4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167" fontId="1" fillId="0" borderId="0" xfId="3" applyNumberFormat="1" applyFont="1" applyFill="1" applyBorder="1" applyAlignment="1" applyProtection="1">
      <alignment vertical="center"/>
    </xf>
    <xf numFmtId="167" fontId="1" fillId="0" borderId="0" xfId="3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</cellXfs>
  <cellStyles count="4">
    <cellStyle name="Normal" xfId="0" builtinId="0"/>
    <cellStyle name="Porcentagem" xfId="1" builtinId="5"/>
    <cellStyle name="Separador de milhares_Histórico dos Valores das Tarifas" xfId="2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zoomScale="70" zoomScaleNormal="70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11.7109375" style="41" customWidth="1"/>
    <col min="2" max="2" width="31.5703125" style="41" customWidth="1"/>
    <col min="3" max="13" width="13.5703125" style="41" customWidth="1"/>
    <col min="14" max="16384" width="9.140625" style="41"/>
  </cols>
  <sheetData>
    <row r="1" spans="1:13" ht="26.25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25" customHeight="1" x14ac:dyDescent="0.2">
      <c r="A2" s="35" t="s">
        <v>175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0.25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5.75" customHeight="1" x14ac:dyDescent="0.2">
      <c r="A4" s="32" t="s">
        <v>72</v>
      </c>
      <c r="B4" s="32"/>
      <c r="C4" s="36" t="s">
        <v>51</v>
      </c>
      <c r="D4" s="32" t="s">
        <v>52</v>
      </c>
      <c r="E4" s="32" t="s">
        <v>167</v>
      </c>
      <c r="F4" s="32" t="s">
        <v>54</v>
      </c>
      <c r="G4" s="32" t="s">
        <v>55</v>
      </c>
      <c r="H4" s="32" t="s">
        <v>168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ht="15.7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5.7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.75" customHeight="1" x14ac:dyDescent="0.2">
      <c r="A7" s="8" t="s">
        <v>29</v>
      </c>
      <c r="B7" s="9" t="s">
        <v>0</v>
      </c>
      <c r="C7" s="10">
        <v>17.100000000000001</v>
      </c>
      <c r="D7" s="11">
        <v>30.2</v>
      </c>
      <c r="E7" s="11">
        <v>34.200000000000003</v>
      </c>
      <c r="F7" s="11">
        <v>25.7</v>
      </c>
      <c r="G7" s="11">
        <v>45.3</v>
      </c>
      <c r="H7" s="11">
        <v>51.3</v>
      </c>
      <c r="I7" s="11">
        <v>34.200000000000003</v>
      </c>
      <c r="J7" s="11">
        <v>60.4</v>
      </c>
      <c r="K7" s="11">
        <v>75.5</v>
      </c>
      <c r="L7" s="11">
        <v>90.6</v>
      </c>
      <c r="M7" s="11">
        <v>8.6</v>
      </c>
    </row>
    <row r="8" spans="1:13" ht="15.75" customHeight="1" x14ac:dyDescent="0.2">
      <c r="A8" s="8" t="s">
        <v>31</v>
      </c>
      <c r="B8" s="9" t="s">
        <v>1</v>
      </c>
      <c r="C8" s="10">
        <v>18.600000000000001</v>
      </c>
      <c r="D8" s="11">
        <v>30.2</v>
      </c>
      <c r="E8" s="11">
        <v>37.200000000000003</v>
      </c>
      <c r="F8" s="11">
        <v>27.9</v>
      </c>
      <c r="G8" s="11">
        <v>45.3</v>
      </c>
      <c r="H8" s="11">
        <v>55.8</v>
      </c>
      <c r="I8" s="11">
        <v>37.200000000000003</v>
      </c>
      <c r="J8" s="11">
        <v>60.4</v>
      </c>
      <c r="K8" s="11">
        <v>75.5</v>
      </c>
      <c r="L8" s="11">
        <v>90.6</v>
      </c>
      <c r="M8" s="11">
        <v>9.3000000000000007</v>
      </c>
    </row>
    <row r="9" spans="1:13" ht="15.75" customHeight="1" x14ac:dyDescent="0.2">
      <c r="A9" s="8" t="s">
        <v>32</v>
      </c>
      <c r="B9" s="9" t="s">
        <v>2</v>
      </c>
      <c r="C9" s="10">
        <v>16</v>
      </c>
      <c r="D9" s="11">
        <v>30.2</v>
      </c>
      <c r="E9" s="11">
        <v>32</v>
      </c>
      <c r="F9" s="11">
        <v>24</v>
      </c>
      <c r="G9" s="11">
        <v>45.3</v>
      </c>
      <c r="H9" s="11">
        <v>48</v>
      </c>
      <c r="I9" s="11">
        <v>32</v>
      </c>
      <c r="J9" s="11">
        <v>60.4</v>
      </c>
      <c r="K9" s="11">
        <v>75.5</v>
      </c>
      <c r="L9" s="11">
        <v>90.6</v>
      </c>
      <c r="M9" s="11">
        <v>8</v>
      </c>
    </row>
    <row r="10" spans="1:13" ht="15.7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5.7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5.75" customHeight="1" x14ac:dyDescent="0.2">
      <c r="A12" s="8" t="s">
        <v>29</v>
      </c>
      <c r="B12" s="9" t="s">
        <v>3</v>
      </c>
      <c r="C12" s="10">
        <v>7.5</v>
      </c>
      <c r="D12" s="11">
        <v>12.8</v>
      </c>
      <c r="E12" s="11">
        <v>15</v>
      </c>
      <c r="F12" s="11">
        <v>11.3</v>
      </c>
      <c r="G12" s="11">
        <v>19.2</v>
      </c>
      <c r="H12" s="11">
        <v>22.5</v>
      </c>
      <c r="I12" s="11">
        <v>15</v>
      </c>
      <c r="J12" s="11">
        <v>25.6</v>
      </c>
      <c r="K12" s="11">
        <v>32</v>
      </c>
      <c r="L12" s="11">
        <v>38.4</v>
      </c>
      <c r="M12" s="11">
        <v>3.8</v>
      </c>
    </row>
    <row r="13" spans="1:13" ht="15.75" customHeight="1" x14ac:dyDescent="0.2">
      <c r="A13" s="8" t="s">
        <v>31</v>
      </c>
      <c r="B13" s="9" t="s">
        <v>4</v>
      </c>
      <c r="C13" s="10">
        <v>7.5</v>
      </c>
      <c r="D13" s="11">
        <v>12.8</v>
      </c>
      <c r="E13" s="11">
        <v>15</v>
      </c>
      <c r="F13" s="11">
        <v>11.3</v>
      </c>
      <c r="G13" s="11">
        <v>19.2</v>
      </c>
      <c r="H13" s="11">
        <v>22.5</v>
      </c>
      <c r="I13" s="11">
        <v>15</v>
      </c>
      <c r="J13" s="11">
        <v>25.6</v>
      </c>
      <c r="K13" s="11">
        <v>32</v>
      </c>
      <c r="L13" s="11">
        <v>38.4</v>
      </c>
      <c r="M13" s="11">
        <v>3.8</v>
      </c>
    </row>
    <row r="14" spans="1:13" ht="15.75" customHeight="1" x14ac:dyDescent="0.2">
      <c r="A14" s="8" t="s">
        <v>32</v>
      </c>
      <c r="B14" s="9" t="s">
        <v>5</v>
      </c>
      <c r="C14" s="10">
        <v>10.1</v>
      </c>
      <c r="D14" s="11">
        <v>16.8</v>
      </c>
      <c r="E14" s="11">
        <v>20.2</v>
      </c>
      <c r="F14" s="11">
        <v>15.2</v>
      </c>
      <c r="G14" s="11">
        <v>25.2</v>
      </c>
      <c r="H14" s="11">
        <v>30.3</v>
      </c>
      <c r="I14" s="11">
        <v>20.2</v>
      </c>
      <c r="J14" s="11">
        <v>33.6</v>
      </c>
      <c r="K14" s="11">
        <v>42</v>
      </c>
      <c r="L14" s="11">
        <v>50.4</v>
      </c>
      <c r="M14" s="11">
        <v>5.0999999999999996</v>
      </c>
    </row>
    <row r="15" spans="1:13" ht="15.75" customHeight="1" x14ac:dyDescent="0.2">
      <c r="A15" s="8" t="s">
        <v>35</v>
      </c>
      <c r="B15" s="9" t="s">
        <v>6</v>
      </c>
      <c r="C15" s="10">
        <v>11.2</v>
      </c>
      <c r="D15" s="11">
        <v>19</v>
      </c>
      <c r="E15" s="11">
        <v>22.4</v>
      </c>
      <c r="F15" s="11">
        <v>16.8</v>
      </c>
      <c r="G15" s="11">
        <v>28.5</v>
      </c>
      <c r="H15" s="11">
        <v>33.6</v>
      </c>
      <c r="I15" s="11">
        <v>22.4</v>
      </c>
      <c r="J15" s="11">
        <v>38</v>
      </c>
      <c r="K15" s="11">
        <v>47.5</v>
      </c>
      <c r="L15" s="11">
        <v>57</v>
      </c>
      <c r="M15" s="11">
        <v>5.6</v>
      </c>
    </row>
    <row r="16" spans="1:13" ht="15.75" customHeight="1" x14ac:dyDescent="0.2">
      <c r="A16" s="8" t="s">
        <v>36</v>
      </c>
      <c r="B16" s="9" t="s">
        <v>7</v>
      </c>
      <c r="C16" s="10">
        <v>11.2</v>
      </c>
      <c r="D16" s="11">
        <v>19</v>
      </c>
      <c r="E16" s="11">
        <v>22.4</v>
      </c>
      <c r="F16" s="11">
        <v>16.8</v>
      </c>
      <c r="G16" s="11">
        <v>28.5</v>
      </c>
      <c r="H16" s="11">
        <v>33.6</v>
      </c>
      <c r="I16" s="11">
        <v>22.4</v>
      </c>
      <c r="J16" s="11">
        <v>38</v>
      </c>
      <c r="K16" s="11">
        <v>47.5</v>
      </c>
      <c r="L16" s="11">
        <v>57</v>
      </c>
      <c r="M16" s="11">
        <v>5.6</v>
      </c>
    </row>
    <row r="17" spans="1:13" ht="15.75" customHeight="1" x14ac:dyDescent="0.2">
      <c r="A17" s="8" t="s">
        <v>37</v>
      </c>
      <c r="B17" s="9" t="s">
        <v>8</v>
      </c>
      <c r="C17" s="10">
        <v>11.2</v>
      </c>
      <c r="D17" s="11">
        <v>19</v>
      </c>
      <c r="E17" s="11">
        <v>22.4</v>
      </c>
      <c r="F17" s="11">
        <v>16.8</v>
      </c>
      <c r="G17" s="11">
        <v>28.5</v>
      </c>
      <c r="H17" s="11">
        <v>33.6</v>
      </c>
      <c r="I17" s="11">
        <v>22.4</v>
      </c>
      <c r="J17" s="11">
        <v>38</v>
      </c>
      <c r="K17" s="11">
        <v>47.5</v>
      </c>
      <c r="L17" s="11">
        <v>57</v>
      </c>
      <c r="M17" s="11">
        <v>5.6</v>
      </c>
    </row>
    <row r="18" spans="1:13" ht="15.7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15.7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5.75" customHeight="1" x14ac:dyDescent="0.2">
      <c r="A20" s="8" t="s">
        <v>29</v>
      </c>
      <c r="B20" s="9" t="s">
        <v>9</v>
      </c>
      <c r="C20" s="10">
        <v>14.1</v>
      </c>
      <c r="D20" s="11">
        <v>25</v>
      </c>
      <c r="E20" s="11">
        <v>28.2</v>
      </c>
      <c r="F20" s="11">
        <v>21.2</v>
      </c>
      <c r="G20" s="11">
        <v>37.5</v>
      </c>
      <c r="H20" s="11">
        <v>42.3</v>
      </c>
      <c r="I20" s="11">
        <v>28.2</v>
      </c>
      <c r="J20" s="11">
        <v>50</v>
      </c>
      <c r="K20" s="11">
        <v>62.5</v>
      </c>
      <c r="L20" s="11">
        <v>75</v>
      </c>
      <c r="M20" s="11">
        <v>7.1</v>
      </c>
    </row>
    <row r="21" spans="1:13" ht="15.75" customHeight="1" x14ac:dyDescent="0.2">
      <c r="A21" s="8" t="s">
        <v>31</v>
      </c>
      <c r="B21" s="9" t="s">
        <v>10</v>
      </c>
      <c r="C21" s="10">
        <v>10.8</v>
      </c>
      <c r="D21" s="11">
        <v>19</v>
      </c>
      <c r="E21" s="11">
        <v>21.6</v>
      </c>
      <c r="F21" s="11">
        <v>16.2</v>
      </c>
      <c r="G21" s="11">
        <v>28.5</v>
      </c>
      <c r="H21" s="11">
        <v>32.4</v>
      </c>
      <c r="I21" s="11">
        <v>21.6</v>
      </c>
      <c r="J21" s="11">
        <v>38</v>
      </c>
      <c r="K21" s="11">
        <v>47.5</v>
      </c>
      <c r="L21" s="11">
        <v>57</v>
      </c>
      <c r="M21" s="11">
        <v>5.4</v>
      </c>
    </row>
    <row r="22" spans="1:13" ht="15.75" customHeight="1" x14ac:dyDescent="0.2">
      <c r="A22" s="8" t="s">
        <v>32</v>
      </c>
      <c r="B22" s="9" t="s">
        <v>11</v>
      </c>
      <c r="C22" s="10">
        <v>11.6</v>
      </c>
      <c r="D22" s="11">
        <v>19.600000000000001</v>
      </c>
      <c r="E22" s="11">
        <v>23.2</v>
      </c>
      <c r="F22" s="11">
        <v>17.399999999999999</v>
      </c>
      <c r="G22" s="11">
        <v>29.4</v>
      </c>
      <c r="H22" s="11">
        <v>34.799999999999997</v>
      </c>
      <c r="I22" s="11">
        <v>23.2</v>
      </c>
      <c r="J22" s="11">
        <v>39.200000000000003</v>
      </c>
      <c r="K22" s="11">
        <v>49</v>
      </c>
      <c r="L22" s="11">
        <v>58.8</v>
      </c>
      <c r="M22" s="11">
        <v>5.8</v>
      </c>
    </row>
    <row r="23" spans="1:13" ht="15.75" customHeight="1" x14ac:dyDescent="0.2">
      <c r="A23" s="8" t="s">
        <v>35</v>
      </c>
      <c r="B23" s="9" t="s">
        <v>12</v>
      </c>
      <c r="C23" s="10">
        <v>11.6</v>
      </c>
      <c r="D23" s="11">
        <v>19.600000000000001</v>
      </c>
      <c r="E23" s="11">
        <v>23.2</v>
      </c>
      <c r="F23" s="11">
        <v>17.399999999999999</v>
      </c>
      <c r="G23" s="11">
        <v>29.4</v>
      </c>
      <c r="H23" s="11">
        <v>34.799999999999997</v>
      </c>
      <c r="I23" s="11">
        <v>23.2</v>
      </c>
      <c r="J23" s="11">
        <v>39.200000000000003</v>
      </c>
      <c r="K23" s="11">
        <v>49</v>
      </c>
      <c r="L23" s="11">
        <v>58.8</v>
      </c>
      <c r="M23" s="11">
        <v>5.8</v>
      </c>
    </row>
    <row r="24" spans="1:13" ht="15.75" customHeight="1" x14ac:dyDescent="0.2">
      <c r="A24" s="8" t="s">
        <v>36</v>
      </c>
      <c r="B24" s="9" t="s">
        <v>13</v>
      </c>
      <c r="C24" s="10">
        <v>11.6</v>
      </c>
      <c r="D24" s="11">
        <v>19.600000000000001</v>
      </c>
      <c r="E24" s="11">
        <v>23.2</v>
      </c>
      <c r="F24" s="11">
        <v>17.399999999999999</v>
      </c>
      <c r="G24" s="11">
        <v>29.4</v>
      </c>
      <c r="H24" s="11">
        <v>34.799999999999997</v>
      </c>
      <c r="I24" s="11">
        <v>23.2</v>
      </c>
      <c r="J24" s="11">
        <v>39.200000000000003</v>
      </c>
      <c r="K24" s="11">
        <v>49</v>
      </c>
      <c r="L24" s="11">
        <v>58.8</v>
      </c>
      <c r="M24" s="11">
        <v>5.8</v>
      </c>
    </row>
    <row r="25" spans="1:13" ht="15.7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15.75" customHeight="1" x14ac:dyDescent="0.2">
      <c r="A26" s="6" t="s">
        <v>40</v>
      </c>
      <c r="B26" s="7" t="s">
        <v>41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5.75" customHeight="1" x14ac:dyDescent="0.2">
      <c r="A27" s="8" t="s">
        <v>29</v>
      </c>
      <c r="B27" s="9" t="s">
        <v>73</v>
      </c>
      <c r="C27" s="10">
        <v>11</v>
      </c>
      <c r="D27" s="11">
        <v>20.6</v>
      </c>
      <c r="E27" s="11">
        <v>22</v>
      </c>
      <c r="F27" s="11">
        <v>16.5</v>
      </c>
      <c r="G27" s="11">
        <v>30.9</v>
      </c>
      <c r="H27" s="11">
        <v>33</v>
      </c>
      <c r="I27" s="11">
        <v>22</v>
      </c>
      <c r="J27" s="11">
        <v>41.2</v>
      </c>
      <c r="K27" s="11">
        <v>51.5</v>
      </c>
      <c r="L27" s="11">
        <v>61.8</v>
      </c>
      <c r="M27" s="11">
        <v>5.5</v>
      </c>
    </row>
    <row r="28" spans="1:13" ht="15.75" customHeight="1" x14ac:dyDescent="0.2">
      <c r="A28" s="8" t="s">
        <v>31</v>
      </c>
      <c r="B28" s="9" t="s">
        <v>15</v>
      </c>
      <c r="C28" s="10">
        <v>9.6</v>
      </c>
      <c r="D28" s="11">
        <v>17.2</v>
      </c>
      <c r="E28" s="11">
        <v>19.2</v>
      </c>
      <c r="F28" s="11">
        <v>14.4</v>
      </c>
      <c r="G28" s="11">
        <v>25.8</v>
      </c>
      <c r="H28" s="11">
        <v>28.8</v>
      </c>
      <c r="I28" s="11">
        <v>19.2</v>
      </c>
      <c r="J28" s="11">
        <v>34.4</v>
      </c>
      <c r="K28" s="11">
        <v>43</v>
      </c>
      <c r="L28" s="11">
        <v>51.6</v>
      </c>
      <c r="M28" s="11">
        <v>4.8</v>
      </c>
    </row>
    <row r="29" spans="1:13" ht="15.75" customHeight="1" x14ac:dyDescent="0.2">
      <c r="A29" s="8" t="s">
        <v>32</v>
      </c>
      <c r="B29" s="9" t="s">
        <v>16</v>
      </c>
      <c r="C29" s="10">
        <v>11</v>
      </c>
      <c r="D29" s="11">
        <v>20.6</v>
      </c>
      <c r="E29" s="11">
        <v>22</v>
      </c>
      <c r="F29" s="11">
        <v>16.5</v>
      </c>
      <c r="G29" s="11">
        <v>30.9</v>
      </c>
      <c r="H29" s="11">
        <v>33</v>
      </c>
      <c r="I29" s="11">
        <v>22</v>
      </c>
      <c r="J29" s="11">
        <v>41.2</v>
      </c>
      <c r="K29" s="11">
        <v>51.5</v>
      </c>
      <c r="L29" s="11">
        <v>61.8</v>
      </c>
      <c r="M29" s="11">
        <v>5.5</v>
      </c>
    </row>
    <row r="30" spans="1:13" ht="15.75" customHeight="1" x14ac:dyDescent="0.2">
      <c r="A30" s="8" t="s">
        <v>35</v>
      </c>
      <c r="B30" s="9" t="s">
        <v>17</v>
      </c>
      <c r="C30" s="10">
        <v>9.6</v>
      </c>
      <c r="D30" s="11">
        <v>17.2</v>
      </c>
      <c r="E30" s="11">
        <v>19.2</v>
      </c>
      <c r="F30" s="11">
        <v>14.4</v>
      </c>
      <c r="G30" s="11">
        <v>25.8</v>
      </c>
      <c r="H30" s="11">
        <v>28.8</v>
      </c>
      <c r="I30" s="11">
        <v>19.2</v>
      </c>
      <c r="J30" s="11">
        <v>34.4</v>
      </c>
      <c r="K30" s="11">
        <v>43</v>
      </c>
      <c r="L30" s="11">
        <v>51.6</v>
      </c>
      <c r="M30" s="11">
        <v>4.8</v>
      </c>
    </row>
    <row r="31" spans="1:13" ht="15.75" customHeight="1" x14ac:dyDescent="0.2">
      <c r="A31" s="8" t="s">
        <v>36</v>
      </c>
      <c r="B31" s="9" t="s">
        <v>18</v>
      </c>
      <c r="C31" s="10">
        <v>11</v>
      </c>
      <c r="D31" s="11">
        <v>20.6</v>
      </c>
      <c r="E31" s="11">
        <v>22</v>
      </c>
      <c r="F31" s="11">
        <v>16.5</v>
      </c>
      <c r="G31" s="11">
        <v>30.9</v>
      </c>
      <c r="H31" s="11">
        <v>33</v>
      </c>
      <c r="I31" s="11">
        <v>22</v>
      </c>
      <c r="J31" s="11">
        <v>41.2</v>
      </c>
      <c r="K31" s="11">
        <v>51.5</v>
      </c>
      <c r="L31" s="11">
        <v>61.8</v>
      </c>
      <c r="M31" s="11">
        <v>5.5</v>
      </c>
    </row>
    <row r="32" spans="1:13" ht="15.7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5.7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ht="15.75" customHeight="1" x14ac:dyDescent="0.2">
      <c r="A34" s="8" t="s">
        <v>29</v>
      </c>
      <c r="B34" s="9" t="s">
        <v>19</v>
      </c>
      <c r="C34" s="10">
        <v>7.6</v>
      </c>
      <c r="D34" s="11">
        <v>14.4</v>
      </c>
      <c r="E34" s="11">
        <v>15.2</v>
      </c>
      <c r="F34" s="11">
        <v>11.4</v>
      </c>
      <c r="G34" s="11">
        <v>21.6</v>
      </c>
      <c r="H34" s="11">
        <v>22.8</v>
      </c>
      <c r="I34" s="11">
        <v>15.2</v>
      </c>
      <c r="J34" s="11">
        <v>28.8</v>
      </c>
      <c r="K34" s="11">
        <v>36</v>
      </c>
      <c r="L34" s="11">
        <v>43.2</v>
      </c>
      <c r="M34" s="11">
        <v>3.8</v>
      </c>
    </row>
    <row r="35" spans="1:13" ht="15.75" customHeight="1" x14ac:dyDescent="0.2">
      <c r="A35" s="8" t="s">
        <v>31</v>
      </c>
      <c r="B35" s="9" t="s">
        <v>20</v>
      </c>
      <c r="C35" s="10">
        <v>10.8</v>
      </c>
      <c r="D35" s="11">
        <v>17</v>
      </c>
      <c r="E35" s="11">
        <v>21.6</v>
      </c>
      <c r="F35" s="11">
        <v>16.2</v>
      </c>
      <c r="G35" s="11">
        <v>25.5</v>
      </c>
      <c r="H35" s="11">
        <v>32.4</v>
      </c>
      <c r="I35" s="11">
        <v>21.6</v>
      </c>
      <c r="J35" s="11">
        <v>34</v>
      </c>
      <c r="K35" s="11">
        <v>42.5</v>
      </c>
      <c r="L35" s="11">
        <v>51</v>
      </c>
      <c r="M35" s="11">
        <v>5.4</v>
      </c>
    </row>
    <row r="36" spans="1:13" ht="15.75" customHeight="1" x14ac:dyDescent="0.2">
      <c r="A36" s="8" t="s">
        <v>32</v>
      </c>
      <c r="B36" s="9" t="s">
        <v>21</v>
      </c>
      <c r="C36" s="10">
        <v>9</v>
      </c>
      <c r="D36" s="11">
        <v>15.4</v>
      </c>
      <c r="E36" s="11">
        <v>18</v>
      </c>
      <c r="F36" s="11">
        <v>13.5</v>
      </c>
      <c r="G36" s="11">
        <v>23.1</v>
      </c>
      <c r="H36" s="11">
        <v>27</v>
      </c>
      <c r="I36" s="11">
        <v>18</v>
      </c>
      <c r="J36" s="11">
        <v>30.8</v>
      </c>
      <c r="K36" s="11">
        <v>38.5</v>
      </c>
      <c r="L36" s="11">
        <v>46.2</v>
      </c>
      <c r="M36" s="11">
        <v>4.5</v>
      </c>
    </row>
    <row r="37" spans="1:13" ht="15.75" customHeight="1" x14ac:dyDescent="0.2">
      <c r="A37" s="8" t="s">
        <v>35</v>
      </c>
      <c r="B37" s="9" t="s">
        <v>22</v>
      </c>
      <c r="C37" s="10">
        <v>6.9</v>
      </c>
      <c r="D37" s="11">
        <v>11.4</v>
      </c>
      <c r="E37" s="11">
        <v>13.8</v>
      </c>
      <c r="F37" s="11">
        <v>10.4</v>
      </c>
      <c r="G37" s="11">
        <v>17.100000000000001</v>
      </c>
      <c r="H37" s="11">
        <v>20.7</v>
      </c>
      <c r="I37" s="11">
        <v>13.8</v>
      </c>
      <c r="J37" s="11">
        <v>22.8</v>
      </c>
      <c r="K37" s="11">
        <v>28.5</v>
      </c>
      <c r="L37" s="11">
        <v>34.200000000000003</v>
      </c>
      <c r="M37" s="11">
        <v>3.5</v>
      </c>
    </row>
    <row r="38" spans="1:13" ht="15.75" customHeight="1" x14ac:dyDescent="0.2">
      <c r="A38" s="8" t="s">
        <v>36</v>
      </c>
      <c r="B38" s="9" t="s">
        <v>23</v>
      </c>
      <c r="C38" s="10">
        <v>10.1</v>
      </c>
      <c r="D38" s="11">
        <v>16.399999999999999</v>
      </c>
      <c r="E38" s="11">
        <v>20.2</v>
      </c>
      <c r="F38" s="11">
        <v>15.2</v>
      </c>
      <c r="G38" s="11">
        <v>24.6</v>
      </c>
      <c r="H38" s="11">
        <v>30.3</v>
      </c>
      <c r="I38" s="11">
        <v>20.2</v>
      </c>
      <c r="J38" s="11">
        <v>32.799999999999997</v>
      </c>
      <c r="K38" s="11">
        <v>41</v>
      </c>
      <c r="L38" s="11">
        <v>49.2</v>
      </c>
      <c r="M38" s="11">
        <v>5.0999999999999996</v>
      </c>
    </row>
    <row r="39" spans="1:13" ht="15.75" customHeight="1" x14ac:dyDescent="0.2">
      <c r="A39" s="8" t="s">
        <v>37</v>
      </c>
      <c r="B39" s="9" t="s">
        <v>24</v>
      </c>
      <c r="C39" s="10">
        <v>10.1</v>
      </c>
      <c r="D39" s="11">
        <v>16.399999999999999</v>
      </c>
      <c r="E39" s="11">
        <v>20.2</v>
      </c>
      <c r="F39" s="11">
        <v>15.2</v>
      </c>
      <c r="G39" s="11">
        <v>24.6</v>
      </c>
      <c r="H39" s="11">
        <v>30.3</v>
      </c>
      <c r="I39" s="11">
        <v>20.2</v>
      </c>
      <c r="J39" s="11">
        <v>32.799999999999997</v>
      </c>
      <c r="K39" s="11">
        <v>41</v>
      </c>
      <c r="L39" s="11">
        <v>49.2</v>
      </c>
      <c r="M39" s="11">
        <v>5.0999999999999996</v>
      </c>
    </row>
    <row r="40" spans="1:13" ht="15.75" customHeight="1" x14ac:dyDescent="0.2">
      <c r="A40" s="8" t="s">
        <v>44</v>
      </c>
      <c r="B40" s="9" t="s">
        <v>25</v>
      </c>
      <c r="C40" s="10">
        <v>10.1</v>
      </c>
      <c r="D40" s="11">
        <v>16.399999999999999</v>
      </c>
      <c r="E40" s="11">
        <v>20.2</v>
      </c>
      <c r="F40" s="11">
        <v>15.2</v>
      </c>
      <c r="G40" s="11">
        <v>24.6</v>
      </c>
      <c r="H40" s="11">
        <v>30.3</v>
      </c>
      <c r="I40" s="11">
        <v>20.2</v>
      </c>
      <c r="J40" s="11">
        <v>32.799999999999997</v>
      </c>
      <c r="K40" s="11">
        <v>41</v>
      </c>
      <c r="L40" s="11">
        <v>49.2</v>
      </c>
      <c r="M40" s="11">
        <v>5.0999999999999996</v>
      </c>
    </row>
    <row r="41" spans="1:13" ht="15.7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5.7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5.75" customHeight="1" x14ac:dyDescent="0.2">
      <c r="A43" s="8" t="s">
        <v>29</v>
      </c>
      <c r="B43" s="9" t="s">
        <v>169</v>
      </c>
      <c r="C43" s="10">
        <v>18</v>
      </c>
      <c r="D43" s="11">
        <v>30.2</v>
      </c>
      <c r="E43" s="11">
        <v>36</v>
      </c>
      <c r="F43" s="11">
        <v>27</v>
      </c>
      <c r="G43" s="11">
        <v>45.3</v>
      </c>
      <c r="H43" s="11">
        <v>54</v>
      </c>
      <c r="I43" s="11">
        <v>36</v>
      </c>
      <c r="J43" s="11">
        <v>60.4</v>
      </c>
      <c r="K43" s="11">
        <v>75.5</v>
      </c>
      <c r="L43" s="11">
        <v>90.6</v>
      </c>
      <c r="M43" s="11">
        <v>9</v>
      </c>
    </row>
    <row r="45" spans="1:13" ht="22.5" customHeight="1" x14ac:dyDescent="0.2">
      <c r="A45" s="33" t="s">
        <v>176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84" spans="4:4" x14ac:dyDescent="0.2">
      <c r="D84" s="41">
        <f t="shared" ref="D84" si="0">D43/2</f>
        <v>15.1</v>
      </c>
    </row>
  </sheetData>
  <mergeCells count="17">
    <mergeCell ref="A1:M1"/>
    <mergeCell ref="A2:M2"/>
    <mergeCell ref="A3:M3"/>
    <mergeCell ref="A4:B5"/>
    <mergeCell ref="C4:C5"/>
    <mergeCell ref="D4:D5"/>
    <mergeCell ref="E4:E5"/>
    <mergeCell ref="F4:F5"/>
    <mergeCell ref="G4:G5"/>
    <mergeCell ref="H4:H5"/>
    <mergeCell ref="A45:M45"/>
    <mergeCell ref="A46:M46"/>
    <mergeCell ref="I4:I5"/>
    <mergeCell ref="J4:J5"/>
    <mergeCell ref="K4:K5"/>
    <mergeCell ref="L4:L5"/>
    <mergeCell ref="M4:M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zoomScale="70" zoomScaleNormal="70" zoomScaleSheetLayoutView="50"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C6" sqref="C6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4.2" customHeight="1" x14ac:dyDescent="0.2">
      <c r="A2" s="35" t="s">
        <v>48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4.2" customHeight="1" x14ac:dyDescent="0.2">
      <c r="A3" s="37" t="s">
        <v>49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5" customFormat="1" ht="15.95" customHeight="1" x14ac:dyDescent="0.2">
      <c r="A4" s="32" t="s">
        <v>50</v>
      </c>
      <c r="B4" s="32"/>
      <c r="C4" s="36" t="s">
        <v>51</v>
      </c>
      <c r="D4" s="32" t="s">
        <v>52</v>
      </c>
      <c r="E4" s="32" t="s">
        <v>53</v>
      </c>
      <c r="F4" s="32" t="s">
        <v>54</v>
      </c>
      <c r="G4" s="32" t="s">
        <v>55</v>
      </c>
      <c r="H4" s="32" t="s">
        <v>56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s="5" customFormat="1" ht="15.9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44" customFormat="1" ht="15.9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3" customFormat="1" ht="15.95" customHeight="1" x14ac:dyDescent="0.2">
      <c r="A7" s="8" t="s">
        <v>29</v>
      </c>
      <c r="B7" s="9" t="s">
        <v>0</v>
      </c>
      <c r="C7" s="10">
        <v>9.6999999999999993</v>
      </c>
      <c r="D7" s="11">
        <v>17</v>
      </c>
      <c r="E7" s="11">
        <v>19.399999999999999</v>
      </c>
      <c r="F7" s="11">
        <v>14.6</v>
      </c>
      <c r="G7" s="11">
        <v>25.5</v>
      </c>
      <c r="H7" s="11">
        <v>29.1</v>
      </c>
      <c r="I7" s="11">
        <v>19.399999999999999</v>
      </c>
      <c r="J7" s="11">
        <v>34</v>
      </c>
      <c r="K7" s="11">
        <v>42.5</v>
      </c>
      <c r="L7" s="11">
        <v>51</v>
      </c>
      <c r="M7" s="11">
        <v>4.9000000000000004</v>
      </c>
    </row>
    <row r="8" spans="1:13" s="13" customFormat="1" ht="15.95" customHeight="1" x14ac:dyDescent="0.2">
      <c r="A8" s="8" t="s">
        <v>31</v>
      </c>
      <c r="B8" s="9" t="s">
        <v>1</v>
      </c>
      <c r="C8" s="10">
        <v>10.5</v>
      </c>
      <c r="D8" s="11">
        <v>17</v>
      </c>
      <c r="E8" s="11">
        <v>21</v>
      </c>
      <c r="F8" s="11">
        <v>15.8</v>
      </c>
      <c r="G8" s="11">
        <v>25.5</v>
      </c>
      <c r="H8" s="11">
        <v>31.5</v>
      </c>
      <c r="I8" s="11">
        <v>21</v>
      </c>
      <c r="J8" s="11">
        <v>34</v>
      </c>
      <c r="K8" s="11">
        <v>42.5</v>
      </c>
      <c r="L8" s="11">
        <v>51</v>
      </c>
      <c r="M8" s="11">
        <v>5.3</v>
      </c>
    </row>
    <row r="9" spans="1:13" s="13" customFormat="1" ht="15.95" customHeight="1" x14ac:dyDescent="0.2">
      <c r="A9" s="8" t="s">
        <v>32</v>
      </c>
      <c r="B9" s="9" t="s">
        <v>2</v>
      </c>
      <c r="C9" s="10">
        <v>9</v>
      </c>
      <c r="D9" s="11">
        <v>17</v>
      </c>
      <c r="E9" s="11">
        <v>18</v>
      </c>
      <c r="F9" s="11">
        <v>13.5</v>
      </c>
      <c r="G9" s="11">
        <v>25.5</v>
      </c>
      <c r="H9" s="11">
        <v>27</v>
      </c>
      <c r="I9" s="11">
        <v>18</v>
      </c>
      <c r="J9" s="11">
        <v>34</v>
      </c>
      <c r="K9" s="11">
        <v>42.5</v>
      </c>
      <c r="L9" s="11">
        <v>51</v>
      </c>
      <c r="M9" s="11">
        <v>4.5</v>
      </c>
    </row>
    <row r="10" spans="1:13" s="13" customFormat="1" ht="15.9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44" customFormat="1" ht="15.9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13" customFormat="1" ht="15.95" customHeight="1" x14ac:dyDescent="0.2">
      <c r="A12" s="8" t="s">
        <v>29</v>
      </c>
      <c r="B12" s="9" t="s">
        <v>3</v>
      </c>
      <c r="C12" s="10">
        <v>4.8</v>
      </c>
      <c r="D12" s="11">
        <v>8.1999999999999993</v>
      </c>
      <c r="E12" s="11">
        <v>9.6</v>
      </c>
      <c r="F12" s="11">
        <v>7.2</v>
      </c>
      <c r="G12" s="11">
        <v>12.3</v>
      </c>
      <c r="H12" s="11">
        <v>14.4</v>
      </c>
      <c r="I12" s="11">
        <v>9.6</v>
      </c>
      <c r="J12" s="11">
        <v>16.399999999999999</v>
      </c>
      <c r="K12" s="11">
        <v>20.5</v>
      </c>
      <c r="L12" s="11">
        <v>24.6</v>
      </c>
      <c r="M12" s="11">
        <v>2.4</v>
      </c>
    </row>
    <row r="13" spans="1:13" s="13" customFormat="1" ht="15.95" customHeight="1" x14ac:dyDescent="0.2">
      <c r="A13" s="8" t="s">
        <v>31</v>
      </c>
      <c r="B13" s="9" t="s">
        <v>4</v>
      </c>
      <c r="C13" s="10">
        <v>4.8</v>
      </c>
      <c r="D13" s="11">
        <v>8.1999999999999993</v>
      </c>
      <c r="E13" s="11">
        <v>9.6</v>
      </c>
      <c r="F13" s="11">
        <v>7.2</v>
      </c>
      <c r="G13" s="11">
        <v>12.3</v>
      </c>
      <c r="H13" s="11">
        <v>14.4</v>
      </c>
      <c r="I13" s="11">
        <v>9.6</v>
      </c>
      <c r="J13" s="11">
        <v>16.399999999999999</v>
      </c>
      <c r="K13" s="11">
        <v>20.5</v>
      </c>
      <c r="L13" s="11">
        <v>24.6</v>
      </c>
      <c r="M13" s="11">
        <v>2.4</v>
      </c>
    </row>
    <row r="14" spans="1:13" s="13" customFormat="1" ht="15.95" customHeight="1" x14ac:dyDescent="0.2">
      <c r="A14" s="8" t="s">
        <v>32</v>
      </c>
      <c r="B14" s="9" t="s">
        <v>5</v>
      </c>
      <c r="C14" s="10">
        <v>6.4</v>
      </c>
      <c r="D14" s="11">
        <v>10.8</v>
      </c>
      <c r="E14" s="11">
        <v>12.8</v>
      </c>
      <c r="F14" s="11">
        <v>9.6</v>
      </c>
      <c r="G14" s="11">
        <v>16.2</v>
      </c>
      <c r="H14" s="11">
        <v>19.2</v>
      </c>
      <c r="I14" s="11">
        <v>12.8</v>
      </c>
      <c r="J14" s="11">
        <v>21.6</v>
      </c>
      <c r="K14" s="11">
        <v>27</v>
      </c>
      <c r="L14" s="11">
        <v>32.4</v>
      </c>
      <c r="M14" s="11">
        <v>3.2</v>
      </c>
    </row>
    <row r="15" spans="1:13" s="13" customFormat="1" ht="15.95" customHeight="1" x14ac:dyDescent="0.2">
      <c r="A15" s="8" t="s">
        <v>35</v>
      </c>
      <c r="B15" s="9" t="s">
        <v>6</v>
      </c>
      <c r="C15" s="10">
        <v>7.1</v>
      </c>
      <c r="D15" s="11">
        <v>12.2</v>
      </c>
      <c r="E15" s="11">
        <v>14.2</v>
      </c>
      <c r="F15" s="11">
        <v>10.7</v>
      </c>
      <c r="G15" s="11">
        <v>18.3</v>
      </c>
      <c r="H15" s="11">
        <v>21.3</v>
      </c>
      <c r="I15" s="11">
        <v>14.2</v>
      </c>
      <c r="J15" s="11">
        <v>24.4</v>
      </c>
      <c r="K15" s="11">
        <v>30.5</v>
      </c>
      <c r="L15" s="11">
        <v>36.6</v>
      </c>
      <c r="M15" s="11">
        <v>3.6</v>
      </c>
    </row>
    <row r="16" spans="1:13" s="13" customFormat="1" ht="15.95" customHeight="1" x14ac:dyDescent="0.2">
      <c r="A16" s="8" t="s">
        <v>36</v>
      </c>
      <c r="B16" s="9" t="s">
        <v>7</v>
      </c>
      <c r="C16" s="10">
        <v>7.1</v>
      </c>
      <c r="D16" s="11">
        <v>12.2</v>
      </c>
      <c r="E16" s="11">
        <v>14.2</v>
      </c>
      <c r="F16" s="11">
        <v>10.7</v>
      </c>
      <c r="G16" s="11">
        <v>18.3</v>
      </c>
      <c r="H16" s="11">
        <v>21.3</v>
      </c>
      <c r="I16" s="11">
        <v>14.2</v>
      </c>
      <c r="J16" s="11">
        <v>24.4</v>
      </c>
      <c r="K16" s="11">
        <v>30.5</v>
      </c>
      <c r="L16" s="11">
        <v>36.6</v>
      </c>
      <c r="M16" s="11">
        <v>3.6</v>
      </c>
    </row>
    <row r="17" spans="1:13" s="13" customFormat="1" ht="15.95" customHeight="1" x14ac:dyDescent="0.2">
      <c r="A17" s="8" t="s">
        <v>37</v>
      </c>
      <c r="B17" s="9" t="s">
        <v>8</v>
      </c>
      <c r="C17" s="10">
        <v>7.1</v>
      </c>
      <c r="D17" s="11">
        <v>12.2</v>
      </c>
      <c r="E17" s="11">
        <v>14.2</v>
      </c>
      <c r="F17" s="11">
        <v>10.7</v>
      </c>
      <c r="G17" s="11">
        <v>18.3</v>
      </c>
      <c r="H17" s="11">
        <v>21.3</v>
      </c>
      <c r="I17" s="11">
        <v>14.2</v>
      </c>
      <c r="J17" s="11">
        <v>24.4</v>
      </c>
      <c r="K17" s="11">
        <v>30.5</v>
      </c>
      <c r="L17" s="11">
        <v>36.6</v>
      </c>
      <c r="M17" s="11">
        <v>3.6</v>
      </c>
    </row>
    <row r="18" spans="1:13" s="13" customFormat="1" ht="15.9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s="44" customFormat="1" ht="15.9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3" customFormat="1" ht="15.95" customHeight="1" x14ac:dyDescent="0.2">
      <c r="A20" s="8" t="s">
        <v>29</v>
      </c>
      <c r="B20" s="9" t="s">
        <v>9</v>
      </c>
      <c r="C20" s="10">
        <v>7.8</v>
      </c>
      <c r="D20" s="11">
        <v>13.8</v>
      </c>
      <c r="E20" s="11">
        <v>15.6</v>
      </c>
      <c r="F20" s="11">
        <v>11.7</v>
      </c>
      <c r="G20" s="11">
        <v>20.7</v>
      </c>
      <c r="H20" s="11">
        <v>23.4</v>
      </c>
      <c r="I20" s="11">
        <v>15.6</v>
      </c>
      <c r="J20" s="11">
        <v>27.6</v>
      </c>
      <c r="K20" s="11">
        <v>34.5</v>
      </c>
      <c r="L20" s="11">
        <v>41.4</v>
      </c>
      <c r="M20" s="11">
        <v>3.9</v>
      </c>
    </row>
    <row r="21" spans="1:13" s="13" customFormat="1" ht="15.95" customHeight="1" x14ac:dyDescent="0.2">
      <c r="A21" s="8" t="s">
        <v>31</v>
      </c>
      <c r="B21" s="9" t="s">
        <v>10</v>
      </c>
      <c r="C21" s="10">
        <v>6</v>
      </c>
      <c r="D21" s="11">
        <v>10.6</v>
      </c>
      <c r="E21" s="11">
        <v>12</v>
      </c>
      <c r="F21" s="11">
        <v>9</v>
      </c>
      <c r="G21" s="11">
        <v>15.9</v>
      </c>
      <c r="H21" s="11">
        <v>18</v>
      </c>
      <c r="I21" s="11">
        <v>12</v>
      </c>
      <c r="J21" s="11">
        <v>21.2</v>
      </c>
      <c r="K21" s="11">
        <v>26.5</v>
      </c>
      <c r="L21" s="11">
        <v>31.8</v>
      </c>
      <c r="M21" s="11">
        <v>3</v>
      </c>
    </row>
    <row r="22" spans="1:13" s="13" customFormat="1" ht="15.95" customHeight="1" x14ac:dyDescent="0.2">
      <c r="A22" s="8" t="s">
        <v>32</v>
      </c>
      <c r="B22" s="9" t="s">
        <v>11</v>
      </c>
      <c r="C22" s="10">
        <v>6.4</v>
      </c>
      <c r="D22" s="11">
        <v>10.8</v>
      </c>
      <c r="E22" s="11">
        <v>12.8</v>
      </c>
      <c r="F22" s="11">
        <v>9.6</v>
      </c>
      <c r="G22" s="11">
        <v>16.2</v>
      </c>
      <c r="H22" s="11">
        <v>19.2</v>
      </c>
      <c r="I22" s="11">
        <v>12.8</v>
      </c>
      <c r="J22" s="11">
        <v>21.6</v>
      </c>
      <c r="K22" s="11">
        <v>27</v>
      </c>
      <c r="L22" s="11">
        <v>32.4</v>
      </c>
      <c r="M22" s="11">
        <v>3.2</v>
      </c>
    </row>
    <row r="23" spans="1:13" s="13" customFormat="1" ht="15.95" customHeight="1" x14ac:dyDescent="0.2">
      <c r="A23" s="8" t="s">
        <v>35</v>
      </c>
      <c r="B23" s="9" t="s">
        <v>12</v>
      </c>
      <c r="C23" s="10">
        <v>6.4</v>
      </c>
      <c r="D23" s="11">
        <v>10.8</v>
      </c>
      <c r="E23" s="11">
        <v>12.8</v>
      </c>
      <c r="F23" s="11">
        <v>9.6</v>
      </c>
      <c r="G23" s="11">
        <v>16.2</v>
      </c>
      <c r="H23" s="11">
        <v>19.2</v>
      </c>
      <c r="I23" s="11">
        <v>12.8</v>
      </c>
      <c r="J23" s="11">
        <v>21.6</v>
      </c>
      <c r="K23" s="11">
        <v>27</v>
      </c>
      <c r="L23" s="11">
        <v>32.4</v>
      </c>
      <c r="M23" s="11">
        <v>3.2</v>
      </c>
    </row>
    <row r="24" spans="1:13" s="13" customFormat="1" ht="15.95" customHeight="1" x14ac:dyDescent="0.2">
      <c r="A24" s="8" t="s">
        <v>36</v>
      </c>
      <c r="B24" s="9" t="s">
        <v>13</v>
      </c>
      <c r="C24" s="10">
        <v>6.4</v>
      </c>
      <c r="D24" s="11">
        <v>10.8</v>
      </c>
      <c r="E24" s="11">
        <v>12.8</v>
      </c>
      <c r="F24" s="11">
        <v>9.6</v>
      </c>
      <c r="G24" s="11">
        <v>16.2</v>
      </c>
      <c r="H24" s="11">
        <v>19.2</v>
      </c>
      <c r="I24" s="11">
        <v>12.8</v>
      </c>
      <c r="J24" s="11">
        <v>21.6</v>
      </c>
      <c r="K24" s="11">
        <v>27</v>
      </c>
      <c r="L24" s="11">
        <v>32.4</v>
      </c>
      <c r="M24" s="11">
        <v>3.2</v>
      </c>
    </row>
    <row r="25" spans="1:13" s="13" customFormat="1" ht="15.9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44" customFormat="1" ht="15.95" customHeight="1" x14ac:dyDescent="0.2">
      <c r="A26" s="6" t="s">
        <v>40</v>
      </c>
      <c r="B26" s="7" t="s">
        <v>41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3" customFormat="1" ht="15.95" customHeight="1" x14ac:dyDescent="0.2">
      <c r="A27" s="8" t="s">
        <v>29</v>
      </c>
      <c r="B27" s="9" t="s">
        <v>62</v>
      </c>
      <c r="C27" s="10">
        <v>6.8</v>
      </c>
      <c r="D27" s="11">
        <v>12.8</v>
      </c>
      <c r="E27" s="11">
        <v>13.6</v>
      </c>
      <c r="F27" s="11">
        <v>10.199999999999999</v>
      </c>
      <c r="G27" s="11">
        <v>19.2</v>
      </c>
      <c r="H27" s="11">
        <v>20.399999999999999</v>
      </c>
      <c r="I27" s="11">
        <v>13.6</v>
      </c>
      <c r="J27" s="11">
        <v>25.6</v>
      </c>
      <c r="K27" s="11">
        <v>32</v>
      </c>
      <c r="L27" s="11">
        <v>38.4</v>
      </c>
      <c r="M27" s="11">
        <v>3.4</v>
      </c>
    </row>
    <row r="28" spans="1:13" s="13" customFormat="1" ht="15.95" customHeight="1" x14ac:dyDescent="0.2">
      <c r="A28" s="8" t="s">
        <v>31</v>
      </c>
      <c r="B28" s="9" t="s">
        <v>15</v>
      </c>
      <c r="C28" s="10">
        <v>6</v>
      </c>
      <c r="D28" s="11">
        <v>10.6</v>
      </c>
      <c r="E28" s="11">
        <v>12</v>
      </c>
      <c r="F28" s="11">
        <v>9</v>
      </c>
      <c r="G28" s="11">
        <v>15.9</v>
      </c>
      <c r="H28" s="11">
        <v>18</v>
      </c>
      <c r="I28" s="11">
        <v>12</v>
      </c>
      <c r="J28" s="11">
        <v>21.2</v>
      </c>
      <c r="K28" s="11">
        <v>26.5</v>
      </c>
      <c r="L28" s="11">
        <v>31.8</v>
      </c>
      <c r="M28" s="11">
        <v>3</v>
      </c>
    </row>
    <row r="29" spans="1:13" s="13" customFormat="1" ht="15.95" customHeight="1" x14ac:dyDescent="0.2">
      <c r="A29" s="8" t="s">
        <v>32</v>
      </c>
      <c r="B29" s="9" t="s">
        <v>63</v>
      </c>
      <c r="C29" s="10">
        <v>6.8</v>
      </c>
      <c r="D29" s="11">
        <v>12.8</v>
      </c>
      <c r="E29" s="11">
        <v>13.6</v>
      </c>
      <c r="F29" s="11">
        <v>10.199999999999999</v>
      </c>
      <c r="G29" s="11">
        <v>19.2</v>
      </c>
      <c r="H29" s="11">
        <v>20.399999999999999</v>
      </c>
      <c r="I29" s="11">
        <v>13.6</v>
      </c>
      <c r="J29" s="11">
        <v>25.6</v>
      </c>
      <c r="K29" s="11">
        <v>32</v>
      </c>
      <c r="L29" s="11">
        <v>38.4</v>
      </c>
      <c r="M29" s="11">
        <v>3.4</v>
      </c>
    </row>
    <row r="30" spans="1:13" s="13" customFormat="1" ht="15.95" customHeight="1" x14ac:dyDescent="0.2">
      <c r="A30" s="8" t="s">
        <v>35</v>
      </c>
      <c r="B30" s="9" t="s">
        <v>17</v>
      </c>
      <c r="C30" s="10">
        <v>6</v>
      </c>
      <c r="D30" s="11">
        <v>10.6</v>
      </c>
      <c r="E30" s="11">
        <v>12</v>
      </c>
      <c r="F30" s="11">
        <v>9</v>
      </c>
      <c r="G30" s="11">
        <v>15.9</v>
      </c>
      <c r="H30" s="11">
        <v>18</v>
      </c>
      <c r="I30" s="11">
        <v>12</v>
      </c>
      <c r="J30" s="11">
        <v>21.2</v>
      </c>
      <c r="K30" s="11">
        <v>26.5</v>
      </c>
      <c r="L30" s="11">
        <v>31.8</v>
      </c>
      <c r="M30" s="11">
        <v>3</v>
      </c>
    </row>
    <row r="31" spans="1:13" s="13" customFormat="1" ht="15.95" customHeight="1" x14ac:dyDescent="0.2">
      <c r="A31" s="8" t="s">
        <v>36</v>
      </c>
      <c r="B31" s="9" t="s">
        <v>18</v>
      </c>
      <c r="C31" s="10">
        <v>6.8</v>
      </c>
      <c r="D31" s="11">
        <v>12.8</v>
      </c>
      <c r="E31" s="11">
        <v>13.6</v>
      </c>
      <c r="F31" s="11">
        <v>10.199999999999999</v>
      </c>
      <c r="G31" s="11">
        <v>19.2</v>
      </c>
      <c r="H31" s="11">
        <v>20.399999999999999</v>
      </c>
      <c r="I31" s="11">
        <v>13.6</v>
      </c>
      <c r="J31" s="11">
        <v>25.6</v>
      </c>
      <c r="K31" s="11">
        <v>32</v>
      </c>
      <c r="L31" s="11">
        <v>38.4</v>
      </c>
      <c r="M31" s="11">
        <v>3.4</v>
      </c>
    </row>
    <row r="32" spans="1:13" s="13" customFormat="1" ht="15.9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44" customFormat="1" ht="15.9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s="13" customFormat="1" ht="15.95" customHeight="1" x14ac:dyDescent="0.2">
      <c r="A34" s="8" t="s">
        <v>29</v>
      </c>
      <c r="B34" s="9" t="s">
        <v>64</v>
      </c>
      <c r="C34" s="10">
        <v>5</v>
      </c>
      <c r="D34" s="11">
        <v>9.6</v>
      </c>
      <c r="E34" s="11">
        <v>10</v>
      </c>
      <c r="F34" s="11">
        <v>7.5</v>
      </c>
      <c r="G34" s="11">
        <v>14.4</v>
      </c>
      <c r="H34" s="11">
        <v>15</v>
      </c>
      <c r="I34" s="11">
        <v>10</v>
      </c>
      <c r="J34" s="11">
        <v>19.2</v>
      </c>
      <c r="K34" s="11">
        <v>24</v>
      </c>
      <c r="L34" s="11">
        <v>28.8</v>
      </c>
      <c r="M34" s="11">
        <v>2.5</v>
      </c>
    </row>
    <row r="35" spans="1:13" s="13" customFormat="1" ht="15.95" customHeight="1" x14ac:dyDescent="0.2">
      <c r="A35" s="8" t="s">
        <v>31</v>
      </c>
      <c r="B35" s="9" t="s">
        <v>65</v>
      </c>
      <c r="C35" s="10">
        <v>7.1</v>
      </c>
      <c r="D35" s="11">
        <v>11.2</v>
      </c>
      <c r="E35" s="11">
        <v>14.2</v>
      </c>
      <c r="F35" s="11">
        <v>10.7</v>
      </c>
      <c r="G35" s="11">
        <v>16.8</v>
      </c>
      <c r="H35" s="11">
        <v>21.3</v>
      </c>
      <c r="I35" s="11">
        <v>14.2</v>
      </c>
      <c r="J35" s="11">
        <v>22.4</v>
      </c>
      <c r="K35" s="11">
        <v>28</v>
      </c>
      <c r="L35" s="11">
        <v>33.6</v>
      </c>
      <c r="M35" s="11">
        <v>3.6</v>
      </c>
    </row>
    <row r="36" spans="1:13" s="13" customFormat="1" ht="15.95" customHeight="1" x14ac:dyDescent="0.2">
      <c r="A36" s="8" t="s">
        <v>32</v>
      </c>
      <c r="B36" s="9" t="s">
        <v>21</v>
      </c>
      <c r="C36" s="10">
        <v>6</v>
      </c>
      <c r="D36" s="11">
        <v>10.199999999999999</v>
      </c>
      <c r="E36" s="11">
        <v>12</v>
      </c>
      <c r="F36" s="11">
        <v>9</v>
      </c>
      <c r="G36" s="11">
        <v>15.3</v>
      </c>
      <c r="H36" s="11">
        <v>18</v>
      </c>
      <c r="I36" s="11">
        <v>12</v>
      </c>
      <c r="J36" s="11">
        <v>20.399999999999999</v>
      </c>
      <c r="K36" s="11">
        <v>25.5</v>
      </c>
      <c r="L36" s="11">
        <v>30.6</v>
      </c>
      <c r="M36" s="11">
        <v>3</v>
      </c>
    </row>
    <row r="37" spans="1:13" s="13" customFormat="1" ht="15.95" customHeight="1" x14ac:dyDescent="0.2">
      <c r="A37" s="8" t="s">
        <v>35</v>
      </c>
      <c r="B37" s="9" t="s">
        <v>22</v>
      </c>
      <c r="C37" s="10">
        <v>4.5</v>
      </c>
      <c r="D37" s="11">
        <v>7.6</v>
      </c>
      <c r="E37" s="11">
        <v>9</v>
      </c>
      <c r="F37" s="11">
        <v>6.8</v>
      </c>
      <c r="G37" s="11">
        <v>11.4</v>
      </c>
      <c r="H37" s="11">
        <v>13.5</v>
      </c>
      <c r="I37" s="11">
        <v>9</v>
      </c>
      <c r="J37" s="11">
        <v>15.2</v>
      </c>
      <c r="K37" s="11">
        <v>19</v>
      </c>
      <c r="L37" s="11">
        <v>22.8</v>
      </c>
      <c r="M37" s="11">
        <v>2.2999999999999998</v>
      </c>
    </row>
    <row r="38" spans="1:13" s="13" customFormat="1" ht="15.95" customHeight="1" x14ac:dyDescent="0.2">
      <c r="A38" s="8" t="s">
        <v>36</v>
      </c>
      <c r="B38" s="9" t="s">
        <v>66</v>
      </c>
      <c r="C38" s="10">
        <v>6.7</v>
      </c>
      <c r="D38" s="11">
        <v>10.8</v>
      </c>
      <c r="E38" s="11">
        <v>13.4</v>
      </c>
      <c r="F38" s="11">
        <v>10.1</v>
      </c>
      <c r="G38" s="11">
        <v>16.2</v>
      </c>
      <c r="H38" s="11">
        <v>20.100000000000001</v>
      </c>
      <c r="I38" s="11">
        <v>13.4</v>
      </c>
      <c r="J38" s="11">
        <v>21.6</v>
      </c>
      <c r="K38" s="11">
        <v>27</v>
      </c>
      <c r="L38" s="11">
        <v>32.4</v>
      </c>
      <c r="M38" s="11">
        <v>3.4</v>
      </c>
    </row>
    <row r="39" spans="1:13" s="13" customFormat="1" ht="15.95" customHeight="1" x14ac:dyDescent="0.2">
      <c r="A39" s="8" t="s">
        <v>37</v>
      </c>
      <c r="B39" s="9" t="s">
        <v>24</v>
      </c>
      <c r="C39" s="10">
        <v>6.7</v>
      </c>
      <c r="D39" s="11">
        <v>10.8</v>
      </c>
      <c r="E39" s="11">
        <v>13.4</v>
      </c>
      <c r="F39" s="11">
        <v>10.1</v>
      </c>
      <c r="G39" s="11">
        <v>16.2</v>
      </c>
      <c r="H39" s="11">
        <v>20.100000000000001</v>
      </c>
      <c r="I39" s="11">
        <v>13.4</v>
      </c>
      <c r="J39" s="11">
        <v>21.6</v>
      </c>
      <c r="K39" s="11">
        <v>27</v>
      </c>
      <c r="L39" s="11">
        <v>32.4</v>
      </c>
      <c r="M39" s="11">
        <v>3.4</v>
      </c>
    </row>
    <row r="40" spans="1:13" s="13" customFormat="1" ht="15.95" customHeight="1" x14ac:dyDescent="0.2">
      <c r="A40" s="8" t="s">
        <v>44</v>
      </c>
      <c r="B40" s="9" t="s">
        <v>67</v>
      </c>
      <c r="C40" s="10">
        <v>6.7</v>
      </c>
      <c r="D40" s="11">
        <v>10.8</v>
      </c>
      <c r="E40" s="11">
        <v>13.4</v>
      </c>
      <c r="F40" s="11">
        <v>10.1</v>
      </c>
      <c r="G40" s="11">
        <v>16.2</v>
      </c>
      <c r="H40" s="11">
        <v>20.100000000000001</v>
      </c>
      <c r="I40" s="11">
        <v>13.4</v>
      </c>
      <c r="J40" s="11">
        <v>21.6</v>
      </c>
      <c r="K40" s="11">
        <v>27</v>
      </c>
      <c r="L40" s="11">
        <v>32.4</v>
      </c>
      <c r="M40" s="11">
        <v>3.4</v>
      </c>
    </row>
    <row r="41" spans="1:13" s="13" customFormat="1" ht="15.9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44" customFormat="1" ht="15.9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3" customFormat="1" ht="15.95" customHeight="1" x14ac:dyDescent="0.2">
      <c r="A43" s="8" t="s">
        <v>29</v>
      </c>
      <c r="B43" s="9" t="s">
        <v>26</v>
      </c>
      <c r="C43" s="10">
        <v>11.4</v>
      </c>
      <c r="D43" s="11">
        <v>19.2</v>
      </c>
      <c r="E43" s="11">
        <v>22.8</v>
      </c>
      <c r="F43" s="11">
        <v>17.100000000000001</v>
      </c>
      <c r="G43" s="11">
        <v>28.8</v>
      </c>
      <c r="H43" s="11">
        <v>34.200000000000003</v>
      </c>
      <c r="I43" s="11">
        <v>22.8</v>
      </c>
      <c r="J43" s="11">
        <v>38.4</v>
      </c>
      <c r="K43" s="11">
        <v>48</v>
      </c>
      <c r="L43" s="11">
        <v>57.6</v>
      </c>
      <c r="M43" s="11">
        <v>5.7</v>
      </c>
    </row>
    <row r="44" spans="1:13" s="13" customFormat="1" ht="15.95" customHeight="1" x14ac:dyDescent="0.2">
      <c r="A44" s="8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13" customFormat="1" ht="24.75" customHeight="1" x14ac:dyDescent="0.2">
      <c r="A45" s="33" t="s">
        <v>154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13" customFormat="1" ht="15.9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ht="19.5" customHeight="1" x14ac:dyDescent="0.2">
      <c r="A47" s="20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3" ht="15.95" customHeight="1" x14ac:dyDescent="0.2">
      <c r="A48" s="30"/>
      <c r="B48" s="30"/>
      <c r="C48" s="30"/>
      <c r="D48" s="30"/>
      <c r="E48" s="30"/>
      <c r="F48" s="13"/>
      <c r="G48" s="30"/>
      <c r="H48" s="30"/>
      <c r="I48" s="30"/>
      <c r="J48" s="30"/>
      <c r="K48" s="30"/>
    </row>
    <row r="49" spans="1:12" s="44" customFormat="1" ht="15.95" customHeight="1" x14ac:dyDescent="0.2">
      <c r="A49" s="48"/>
      <c r="B49" s="48"/>
      <c r="C49" s="30"/>
      <c r="D49" s="30"/>
      <c r="E49" s="49"/>
      <c r="F49" s="49"/>
      <c r="G49" s="50"/>
      <c r="H49" s="50"/>
      <c r="I49" s="50"/>
      <c r="J49" s="50"/>
      <c r="K49" s="50"/>
      <c r="L49" s="51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2"/>
      <c r="H50" s="52"/>
      <c r="I50" s="52"/>
      <c r="J50" s="52"/>
      <c r="K50" s="52"/>
      <c r="L50" s="47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3"/>
    </row>
    <row r="52" spans="1:12" s="5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30"/>
      <c r="D53" s="30"/>
      <c r="E53" s="49"/>
      <c r="F53" s="49"/>
      <c r="G53" s="52"/>
      <c r="H53" s="52"/>
      <c r="I53" s="52"/>
      <c r="J53" s="52"/>
      <c r="K53" s="52"/>
      <c r="L53" s="53"/>
    </row>
    <row r="54" spans="1:12" s="44" customFormat="1" ht="15.95" customHeight="1" x14ac:dyDescent="0.2">
      <c r="A54" s="48"/>
      <c r="B54" s="48"/>
      <c r="C54" s="30"/>
      <c r="D54" s="30"/>
      <c r="E54" s="49"/>
      <c r="F54" s="49"/>
      <c r="G54" s="50"/>
      <c r="H54" s="50"/>
      <c r="I54" s="50"/>
      <c r="J54" s="50"/>
      <c r="K54" s="50"/>
      <c r="L54" s="53"/>
    </row>
    <row r="55" spans="1:12" s="13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44" customFormat="1" ht="15.95" customHeight="1" x14ac:dyDescent="0.2">
      <c r="A58" s="48"/>
      <c r="B58" s="48"/>
      <c r="C58" s="53"/>
      <c r="D58" s="53"/>
      <c r="E58" s="49"/>
      <c r="F58" s="49"/>
      <c r="G58" s="50"/>
      <c r="H58" s="50"/>
      <c r="I58" s="50"/>
      <c r="J58" s="50"/>
      <c r="K58" s="50"/>
      <c r="L58" s="53"/>
    </row>
    <row r="59" spans="1:12" s="13" customFormat="1" ht="15.95" customHeight="1" x14ac:dyDescent="0.2">
      <c r="A59" s="47"/>
      <c r="B59" s="54"/>
      <c r="C59" s="55"/>
      <c r="D59" s="55"/>
      <c r="E59" s="55"/>
      <c r="F59" s="53"/>
      <c r="G59" s="53"/>
      <c r="H59" s="53"/>
      <c r="I59" s="53"/>
      <c r="J59" s="53"/>
      <c r="K59" s="53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1"/>
      <c r="B62" s="2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44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1"/>
      <c r="B68" s="2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44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1"/>
      <c r="B73" s="2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44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1"/>
      <c r="B81" s="2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1"/>
      <c r="B83" s="1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44" customFormat="1" ht="15.95" customHeight="1" x14ac:dyDescent="0.2">
      <c r="A84" s="47"/>
      <c r="G84" s="56"/>
      <c r="H84" s="56"/>
      <c r="I84" s="57"/>
      <c r="K84" s="57"/>
    </row>
    <row r="85" spans="1:12" s="13" customFormat="1" ht="15.95" customHeight="1" x14ac:dyDescent="0.2">
      <c r="A85" s="21"/>
      <c r="B85" s="21"/>
      <c r="C85" s="47"/>
      <c r="D85" s="47"/>
      <c r="E85" s="47"/>
      <c r="F85" s="48"/>
      <c r="G85" s="58"/>
      <c r="H85" s="58"/>
      <c r="I85" s="47"/>
      <c r="J85" s="58"/>
      <c r="K85" s="47"/>
      <c r="L85" s="47"/>
    </row>
    <row r="86" spans="1:12" s="22" customFormat="1" ht="15.95" customHeight="1" x14ac:dyDescent="0.2">
      <c r="A86" s="1"/>
      <c r="B86" s="2"/>
      <c r="C86" s="59"/>
      <c r="D86" s="59"/>
      <c r="E86" s="59"/>
      <c r="F86" s="53"/>
      <c r="G86" s="53"/>
      <c r="H86" s="53"/>
      <c r="I86" s="53"/>
      <c r="J86" s="53"/>
      <c r="K86" s="53"/>
      <c r="L86" s="53"/>
    </row>
    <row r="87" spans="1:12" s="44" customFormat="1" ht="15.95" customHeight="1" x14ac:dyDescent="0.2">
      <c r="A87" s="47"/>
      <c r="B87" s="54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1"/>
      <c r="B90" s="2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1"/>
      <c r="B97" s="2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1"/>
      <c r="B103" s="2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1"/>
      <c r="B108" s="2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1"/>
      <c r="B116" s="2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1"/>
      <c r="B118" s="1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G119" s="56"/>
      <c r="H119" s="56"/>
      <c r="I119" s="57"/>
      <c r="K119" s="57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</sheetData>
  <mergeCells count="17">
    <mergeCell ref="A45:M45"/>
    <mergeCell ref="A46:M46"/>
    <mergeCell ref="I4:I5"/>
    <mergeCell ref="J4:J5"/>
    <mergeCell ref="K4:K5"/>
    <mergeCell ref="L4:L5"/>
    <mergeCell ref="E4:E5"/>
    <mergeCell ref="F4:F5"/>
    <mergeCell ref="G4:G5"/>
    <mergeCell ref="H4:H5"/>
    <mergeCell ref="M4:M5"/>
    <mergeCell ref="A1:M1"/>
    <mergeCell ref="A2:M2"/>
    <mergeCell ref="A3:M3"/>
    <mergeCell ref="A4:B5"/>
    <mergeCell ref="C4:C5"/>
    <mergeCell ref="D4:D5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4.2" customHeight="1" x14ac:dyDescent="0.2">
      <c r="A2" s="35" t="s">
        <v>68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4.2" customHeight="1" x14ac:dyDescent="0.2">
      <c r="A3" s="37" t="s">
        <v>69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5" customFormat="1" ht="15.95" customHeight="1" x14ac:dyDescent="0.2">
      <c r="A4" s="32" t="s">
        <v>50</v>
      </c>
      <c r="B4" s="32"/>
      <c r="C4" s="36" t="s">
        <v>51</v>
      </c>
      <c r="D4" s="32" t="s">
        <v>52</v>
      </c>
      <c r="E4" s="32" t="s">
        <v>53</v>
      </c>
      <c r="F4" s="32" t="s">
        <v>54</v>
      </c>
      <c r="G4" s="32" t="s">
        <v>55</v>
      </c>
      <c r="H4" s="32" t="s">
        <v>56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s="5" customFormat="1" ht="15.9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44" customFormat="1" ht="15.9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3" customFormat="1" ht="15.95" customHeight="1" x14ac:dyDescent="0.2">
      <c r="A7" s="8" t="s">
        <v>29</v>
      </c>
      <c r="B7" s="9" t="s">
        <v>0</v>
      </c>
      <c r="C7" s="10">
        <f>8.7</f>
        <v>8.6999999999999993</v>
      </c>
      <c r="D7" s="11">
        <f>15.4</f>
        <v>15.4</v>
      </c>
      <c r="E7" s="11">
        <f>17.4</f>
        <v>17.399999999999999</v>
      </c>
      <c r="F7" s="11">
        <f>13.1</f>
        <v>13.1</v>
      </c>
      <c r="G7" s="11">
        <f>23.1</f>
        <v>23.1</v>
      </c>
      <c r="H7" s="11">
        <f>26.1</f>
        <v>26.1</v>
      </c>
      <c r="I7" s="11">
        <f>17.4</f>
        <v>17.399999999999999</v>
      </c>
      <c r="J7" s="11">
        <f>30.8</f>
        <v>30.8</v>
      </c>
      <c r="K7" s="11">
        <f>38.5</f>
        <v>38.5</v>
      </c>
      <c r="L7" s="11">
        <f>46.2</f>
        <v>46.2</v>
      </c>
      <c r="M7" s="11">
        <f>4.4</f>
        <v>4.4000000000000004</v>
      </c>
    </row>
    <row r="8" spans="1:13" s="13" customFormat="1" ht="15.95" customHeight="1" x14ac:dyDescent="0.2">
      <c r="A8" s="8" t="s">
        <v>31</v>
      </c>
      <c r="B8" s="9" t="s">
        <v>1</v>
      </c>
      <c r="C8" s="10">
        <f>9.5</f>
        <v>9.5</v>
      </c>
      <c r="D8" s="11">
        <f>15.4</f>
        <v>15.4</v>
      </c>
      <c r="E8" s="11">
        <f>19</f>
        <v>19</v>
      </c>
      <c r="F8" s="11">
        <f>14.3</f>
        <v>14.3</v>
      </c>
      <c r="G8" s="11">
        <f>23.1</f>
        <v>23.1</v>
      </c>
      <c r="H8" s="11">
        <f>28.5</f>
        <v>28.5</v>
      </c>
      <c r="I8" s="11">
        <f>19</f>
        <v>19</v>
      </c>
      <c r="J8" s="11">
        <f>30.8</f>
        <v>30.8</v>
      </c>
      <c r="K8" s="11">
        <f>38.5</f>
        <v>38.5</v>
      </c>
      <c r="L8" s="11">
        <f>46.2</f>
        <v>46.2</v>
      </c>
      <c r="M8" s="11">
        <f>4.8</f>
        <v>4.8</v>
      </c>
    </row>
    <row r="9" spans="1:13" s="13" customFormat="1" ht="15.95" customHeight="1" x14ac:dyDescent="0.2">
      <c r="A9" s="8" t="s">
        <v>32</v>
      </c>
      <c r="B9" s="9" t="s">
        <v>2</v>
      </c>
      <c r="C9" s="10">
        <f>8.1</f>
        <v>8.1</v>
      </c>
      <c r="D9" s="11">
        <f>15.4</f>
        <v>15.4</v>
      </c>
      <c r="E9" s="11">
        <f>16.2</f>
        <v>16.2</v>
      </c>
      <c r="F9" s="11">
        <f>12.2</f>
        <v>12.2</v>
      </c>
      <c r="G9" s="11">
        <f>23.1</f>
        <v>23.1</v>
      </c>
      <c r="H9" s="11">
        <f>24.3</f>
        <v>24.3</v>
      </c>
      <c r="I9" s="11">
        <f>16.2</f>
        <v>16.2</v>
      </c>
      <c r="J9" s="11">
        <f>30.8</f>
        <v>30.8</v>
      </c>
      <c r="K9" s="11">
        <f>38.5</f>
        <v>38.5</v>
      </c>
      <c r="L9" s="11">
        <f>46.2</f>
        <v>46.2</v>
      </c>
      <c r="M9" s="11">
        <f>4.1</f>
        <v>4.0999999999999996</v>
      </c>
    </row>
    <row r="10" spans="1:13" s="13" customFormat="1" ht="15.9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44" customFormat="1" ht="15.9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13" customFormat="1" ht="15.95" customHeight="1" x14ac:dyDescent="0.2">
      <c r="A12" s="8" t="s">
        <v>29</v>
      </c>
      <c r="B12" s="9" t="s">
        <v>3</v>
      </c>
      <c r="C12" s="10">
        <f>4.6</f>
        <v>4.5999999999999996</v>
      </c>
      <c r="D12" s="11">
        <f>7.8</f>
        <v>7.8</v>
      </c>
      <c r="E12" s="11">
        <f>9.2</f>
        <v>9.1999999999999993</v>
      </c>
      <c r="F12" s="11">
        <f>6.9</f>
        <v>6.9</v>
      </c>
      <c r="G12" s="11">
        <f>11.7</f>
        <v>11.7</v>
      </c>
      <c r="H12" s="11">
        <f>13.8</f>
        <v>13.8</v>
      </c>
      <c r="I12" s="11">
        <f>9.2</f>
        <v>9.1999999999999993</v>
      </c>
      <c r="J12" s="11">
        <f>15.6</f>
        <v>15.6</v>
      </c>
      <c r="K12" s="11">
        <f>19.5</f>
        <v>19.5</v>
      </c>
      <c r="L12" s="11">
        <f>23.4</f>
        <v>23.4</v>
      </c>
      <c r="M12" s="11">
        <f>2.3</f>
        <v>2.2999999999999998</v>
      </c>
    </row>
    <row r="13" spans="1:13" s="13" customFormat="1" ht="15.95" customHeight="1" x14ac:dyDescent="0.2">
      <c r="A13" s="8" t="s">
        <v>31</v>
      </c>
      <c r="B13" s="9" t="s">
        <v>4</v>
      </c>
      <c r="C13" s="10">
        <f>4.6</f>
        <v>4.5999999999999996</v>
      </c>
      <c r="D13" s="11">
        <f>7.8</f>
        <v>7.8</v>
      </c>
      <c r="E13" s="11">
        <f>9.2</f>
        <v>9.1999999999999993</v>
      </c>
      <c r="F13" s="11">
        <f>6.9</f>
        <v>6.9</v>
      </c>
      <c r="G13" s="11">
        <f>11.7</f>
        <v>11.7</v>
      </c>
      <c r="H13" s="11">
        <f>13.8</f>
        <v>13.8</v>
      </c>
      <c r="I13" s="11">
        <f>9.2</f>
        <v>9.1999999999999993</v>
      </c>
      <c r="J13" s="11">
        <f>15.6</f>
        <v>15.6</v>
      </c>
      <c r="K13" s="11">
        <f>19.5</f>
        <v>19.5</v>
      </c>
      <c r="L13" s="11">
        <f>23.4</f>
        <v>23.4</v>
      </c>
      <c r="M13" s="11">
        <f>2.3</f>
        <v>2.2999999999999998</v>
      </c>
    </row>
    <row r="14" spans="1:13" s="13" customFormat="1" ht="15.95" customHeight="1" x14ac:dyDescent="0.2">
      <c r="A14" s="8" t="s">
        <v>32</v>
      </c>
      <c r="B14" s="9" t="s">
        <v>5</v>
      </c>
      <c r="C14" s="10">
        <f>6.2</f>
        <v>6.2</v>
      </c>
      <c r="D14" s="11">
        <f>10.2</f>
        <v>10.199999999999999</v>
      </c>
      <c r="E14" s="11">
        <f>12.4</f>
        <v>12.4</v>
      </c>
      <c r="F14" s="11">
        <f>9.3</f>
        <v>9.3000000000000007</v>
      </c>
      <c r="G14" s="11">
        <f>15.3</f>
        <v>15.3</v>
      </c>
      <c r="H14" s="11">
        <f>18.6</f>
        <v>18.600000000000001</v>
      </c>
      <c r="I14" s="11">
        <f>12.4</f>
        <v>12.4</v>
      </c>
      <c r="J14" s="11">
        <f>20.4</f>
        <v>20.399999999999999</v>
      </c>
      <c r="K14" s="11">
        <f>25.5</f>
        <v>25.5</v>
      </c>
      <c r="L14" s="11">
        <f>30.6</f>
        <v>30.6</v>
      </c>
      <c r="M14" s="11">
        <f>3.1</f>
        <v>3.1</v>
      </c>
    </row>
    <row r="15" spans="1:13" s="13" customFormat="1" ht="15.95" customHeight="1" x14ac:dyDescent="0.2">
      <c r="A15" s="8" t="s">
        <v>35</v>
      </c>
      <c r="B15" s="9" t="s">
        <v>6</v>
      </c>
      <c r="C15" s="10">
        <f>6.9</f>
        <v>6.9</v>
      </c>
      <c r="D15" s="11">
        <f>11.6</f>
        <v>11.6</v>
      </c>
      <c r="E15" s="11">
        <f>13.8</f>
        <v>13.8</v>
      </c>
      <c r="F15" s="11">
        <f>10.4</f>
        <v>10.4</v>
      </c>
      <c r="G15" s="11">
        <f>17.4</f>
        <v>17.399999999999999</v>
      </c>
      <c r="H15" s="11">
        <f>20.7</f>
        <v>20.7</v>
      </c>
      <c r="I15" s="11">
        <f>13.8</f>
        <v>13.8</v>
      </c>
      <c r="J15" s="11">
        <f>23.2</f>
        <v>23.2</v>
      </c>
      <c r="K15" s="11">
        <f>29</f>
        <v>29</v>
      </c>
      <c r="L15" s="11">
        <f>34.8</f>
        <v>34.799999999999997</v>
      </c>
      <c r="M15" s="11">
        <f>3.5</f>
        <v>3.5</v>
      </c>
    </row>
    <row r="16" spans="1:13" s="13" customFormat="1" ht="15.95" customHeight="1" x14ac:dyDescent="0.2">
      <c r="A16" s="8" t="s">
        <v>36</v>
      </c>
      <c r="B16" s="9" t="s">
        <v>7</v>
      </c>
      <c r="C16" s="10">
        <f>6.9</f>
        <v>6.9</v>
      </c>
      <c r="D16" s="11">
        <f>11.6</f>
        <v>11.6</v>
      </c>
      <c r="E16" s="11">
        <f>13.8</f>
        <v>13.8</v>
      </c>
      <c r="F16" s="11">
        <f>10.4</f>
        <v>10.4</v>
      </c>
      <c r="G16" s="11">
        <f>17.4</f>
        <v>17.399999999999999</v>
      </c>
      <c r="H16" s="11">
        <f>20.7</f>
        <v>20.7</v>
      </c>
      <c r="I16" s="11">
        <f>13.8</f>
        <v>13.8</v>
      </c>
      <c r="J16" s="11">
        <f>23.2</f>
        <v>23.2</v>
      </c>
      <c r="K16" s="11">
        <f>29</f>
        <v>29</v>
      </c>
      <c r="L16" s="11">
        <f>34.8</f>
        <v>34.799999999999997</v>
      </c>
      <c r="M16" s="11">
        <f>3.5</f>
        <v>3.5</v>
      </c>
    </row>
    <row r="17" spans="1:13" s="13" customFormat="1" ht="15.95" customHeight="1" x14ac:dyDescent="0.2">
      <c r="A17" s="8" t="s">
        <v>37</v>
      </c>
      <c r="B17" s="9" t="s">
        <v>8</v>
      </c>
      <c r="C17" s="10">
        <f>6.9</f>
        <v>6.9</v>
      </c>
      <c r="D17" s="11">
        <f>11.6</f>
        <v>11.6</v>
      </c>
      <c r="E17" s="11">
        <f>13.8</f>
        <v>13.8</v>
      </c>
      <c r="F17" s="11">
        <f>10.4</f>
        <v>10.4</v>
      </c>
      <c r="G17" s="11">
        <f>17.4</f>
        <v>17.399999999999999</v>
      </c>
      <c r="H17" s="11">
        <f>20.7</f>
        <v>20.7</v>
      </c>
      <c r="I17" s="11">
        <f>13.8</f>
        <v>13.8</v>
      </c>
      <c r="J17" s="11">
        <f>23.2</f>
        <v>23.2</v>
      </c>
      <c r="K17" s="11">
        <f>29</f>
        <v>29</v>
      </c>
      <c r="L17" s="11">
        <f>34.8</f>
        <v>34.799999999999997</v>
      </c>
      <c r="M17" s="11">
        <f>3.5</f>
        <v>3.5</v>
      </c>
    </row>
    <row r="18" spans="1:13" s="13" customFormat="1" ht="15.9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s="44" customFormat="1" ht="15.9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3" customFormat="1" ht="15.95" customHeight="1" x14ac:dyDescent="0.2">
      <c r="A20" s="8" t="s">
        <v>29</v>
      </c>
      <c r="B20" s="9" t="s">
        <v>9</v>
      </c>
      <c r="C20" s="10">
        <f>7.5</f>
        <v>7.5</v>
      </c>
      <c r="D20" s="11">
        <f>13.2</f>
        <v>13.2</v>
      </c>
      <c r="E20" s="11">
        <f>15</f>
        <v>15</v>
      </c>
      <c r="F20" s="11">
        <f>11.3</f>
        <v>11.3</v>
      </c>
      <c r="G20" s="11">
        <f>19.8</f>
        <v>19.8</v>
      </c>
      <c r="H20" s="11">
        <f>22.5</f>
        <v>22.5</v>
      </c>
      <c r="I20" s="11">
        <f>15</f>
        <v>15</v>
      </c>
      <c r="J20" s="11">
        <f>26.4</f>
        <v>26.4</v>
      </c>
      <c r="K20" s="11">
        <f>33</f>
        <v>33</v>
      </c>
      <c r="L20" s="11">
        <f>39.6</f>
        <v>39.6</v>
      </c>
      <c r="M20" s="11">
        <f>3.8</f>
        <v>3.8</v>
      </c>
    </row>
    <row r="21" spans="1:13" s="13" customFormat="1" ht="15.95" customHeight="1" x14ac:dyDescent="0.2">
      <c r="A21" s="8" t="s">
        <v>31</v>
      </c>
      <c r="B21" s="9" t="s">
        <v>10</v>
      </c>
      <c r="C21" s="10">
        <f>5.7</f>
        <v>5.7</v>
      </c>
      <c r="D21" s="11">
        <f>10.2</f>
        <v>10.199999999999999</v>
      </c>
      <c r="E21" s="11">
        <f>11.4</f>
        <v>11.4</v>
      </c>
      <c r="F21" s="11">
        <f>8.6</f>
        <v>8.6</v>
      </c>
      <c r="G21" s="11">
        <f>15.3</f>
        <v>15.3</v>
      </c>
      <c r="H21" s="11">
        <f>17.1</f>
        <v>17.100000000000001</v>
      </c>
      <c r="I21" s="11">
        <f>11.4</f>
        <v>11.4</v>
      </c>
      <c r="J21" s="11">
        <f>20.4</f>
        <v>20.399999999999999</v>
      </c>
      <c r="K21" s="11">
        <f>25.5</f>
        <v>25.5</v>
      </c>
      <c r="L21" s="11">
        <f>30.6</f>
        <v>30.6</v>
      </c>
      <c r="M21" s="11">
        <f>2.9</f>
        <v>2.9</v>
      </c>
    </row>
    <row r="22" spans="1:13" s="13" customFormat="1" ht="15.95" customHeight="1" x14ac:dyDescent="0.2">
      <c r="A22" s="8" t="s">
        <v>32</v>
      </c>
      <c r="B22" s="9" t="s">
        <v>11</v>
      </c>
      <c r="C22" s="10">
        <f>6.2</f>
        <v>6.2</v>
      </c>
      <c r="D22" s="11">
        <f>10.4</f>
        <v>10.4</v>
      </c>
      <c r="E22" s="11">
        <f>12.4</f>
        <v>12.4</v>
      </c>
      <c r="F22" s="11">
        <f>9.3</f>
        <v>9.3000000000000007</v>
      </c>
      <c r="G22" s="11">
        <f>15.6</f>
        <v>15.6</v>
      </c>
      <c r="H22" s="11">
        <f>18.6</f>
        <v>18.600000000000001</v>
      </c>
      <c r="I22" s="11">
        <f>12.4</f>
        <v>12.4</v>
      </c>
      <c r="J22" s="11">
        <f>20.8</f>
        <v>20.8</v>
      </c>
      <c r="K22" s="11">
        <f>26</f>
        <v>26</v>
      </c>
      <c r="L22" s="11">
        <f>31.2</f>
        <v>31.2</v>
      </c>
      <c r="M22" s="11">
        <f>3.1</f>
        <v>3.1</v>
      </c>
    </row>
    <row r="23" spans="1:13" s="13" customFormat="1" ht="15.95" customHeight="1" x14ac:dyDescent="0.2">
      <c r="A23" s="8" t="s">
        <v>35</v>
      </c>
      <c r="B23" s="9" t="s">
        <v>12</v>
      </c>
      <c r="C23" s="10">
        <f>6.2</f>
        <v>6.2</v>
      </c>
      <c r="D23" s="11">
        <f>10.4</f>
        <v>10.4</v>
      </c>
      <c r="E23" s="11">
        <f>12.4</f>
        <v>12.4</v>
      </c>
      <c r="F23" s="11">
        <f>9.3</f>
        <v>9.3000000000000007</v>
      </c>
      <c r="G23" s="11">
        <f>15.6</f>
        <v>15.6</v>
      </c>
      <c r="H23" s="11">
        <f>18.6</f>
        <v>18.600000000000001</v>
      </c>
      <c r="I23" s="11">
        <f>12.4</f>
        <v>12.4</v>
      </c>
      <c r="J23" s="11">
        <f>20.8</f>
        <v>20.8</v>
      </c>
      <c r="K23" s="11">
        <f>26</f>
        <v>26</v>
      </c>
      <c r="L23" s="11">
        <f>31.2</f>
        <v>31.2</v>
      </c>
      <c r="M23" s="11">
        <f>3.1</f>
        <v>3.1</v>
      </c>
    </row>
    <row r="24" spans="1:13" s="13" customFormat="1" ht="15.95" customHeight="1" x14ac:dyDescent="0.2">
      <c r="A24" s="8" t="s">
        <v>36</v>
      </c>
      <c r="B24" s="9" t="s">
        <v>13</v>
      </c>
      <c r="C24" s="10">
        <f>6.2</f>
        <v>6.2</v>
      </c>
      <c r="D24" s="11">
        <f>10.4</f>
        <v>10.4</v>
      </c>
      <c r="E24" s="11">
        <f>12.4</f>
        <v>12.4</v>
      </c>
      <c r="F24" s="11">
        <f>9.3</f>
        <v>9.3000000000000007</v>
      </c>
      <c r="G24" s="11">
        <f>15.6</f>
        <v>15.6</v>
      </c>
      <c r="H24" s="11">
        <f>18.6</f>
        <v>18.600000000000001</v>
      </c>
      <c r="I24" s="11">
        <f>12.4</f>
        <v>12.4</v>
      </c>
      <c r="J24" s="11">
        <f>20.8</f>
        <v>20.8</v>
      </c>
      <c r="K24" s="11">
        <f>26</f>
        <v>26</v>
      </c>
      <c r="L24" s="11">
        <f>31.2</f>
        <v>31.2</v>
      </c>
      <c r="M24" s="11">
        <f>3.1</f>
        <v>3.1</v>
      </c>
    </row>
    <row r="25" spans="1:13" s="13" customFormat="1" ht="15.9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44" customFormat="1" ht="15.95" customHeight="1" x14ac:dyDescent="0.2">
      <c r="A26" s="6" t="s">
        <v>40</v>
      </c>
      <c r="B26" s="7" t="s">
        <v>41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3" customFormat="1" ht="15.95" customHeight="1" x14ac:dyDescent="0.2">
      <c r="A27" s="8" t="s">
        <v>29</v>
      </c>
      <c r="B27" s="9" t="s">
        <v>62</v>
      </c>
      <c r="C27" s="10">
        <f>6.6</f>
        <v>6.6</v>
      </c>
      <c r="D27" s="11">
        <f>12.4</f>
        <v>12.4</v>
      </c>
      <c r="E27" s="11">
        <f>13.2</f>
        <v>13.2</v>
      </c>
      <c r="F27" s="11">
        <f>9.9</f>
        <v>9.9</v>
      </c>
      <c r="G27" s="11">
        <f>18.6</f>
        <v>18.600000000000001</v>
      </c>
      <c r="H27" s="11">
        <f>19.8</f>
        <v>19.8</v>
      </c>
      <c r="I27" s="11">
        <f>13.2</f>
        <v>13.2</v>
      </c>
      <c r="J27" s="11">
        <f>24.8</f>
        <v>24.8</v>
      </c>
      <c r="K27" s="11">
        <f>31</f>
        <v>31</v>
      </c>
      <c r="L27" s="11">
        <f>37.2</f>
        <v>37.200000000000003</v>
      </c>
      <c r="M27" s="11">
        <f>3.3</f>
        <v>3.3</v>
      </c>
    </row>
    <row r="28" spans="1:13" s="13" customFormat="1" ht="15.95" customHeight="1" x14ac:dyDescent="0.2">
      <c r="A28" s="8" t="s">
        <v>31</v>
      </c>
      <c r="B28" s="9" t="s">
        <v>15</v>
      </c>
      <c r="C28" s="10">
        <f>5.7</f>
        <v>5.7</v>
      </c>
      <c r="D28" s="11">
        <f>10.2</f>
        <v>10.199999999999999</v>
      </c>
      <c r="E28" s="11">
        <f>11.4</f>
        <v>11.4</v>
      </c>
      <c r="F28" s="11">
        <f>8.6</f>
        <v>8.6</v>
      </c>
      <c r="G28" s="11">
        <f>15.3</f>
        <v>15.3</v>
      </c>
      <c r="H28" s="11">
        <f>17.1</f>
        <v>17.100000000000001</v>
      </c>
      <c r="I28" s="11">
        <f>11.4</f>
        <v>11.4</v>
      </c>
      <c r="J28" s="11">
        <f>20.4</f>
        <v>20.399999999999999</v>
      </c>
      <c r="K28" s="11">
        <f>25.5</f>
        <v>25.5</v>
      </c>
      <c r="L28" s="11">
        <f>30.6</f>
        <v>30.6</v>
      </c>
      <c r="M28" s="11">
        <f>2.9</f>
        <v>2.9</v>
      </c>
    </row>
    <row r="29" spans="1:13" s="13" customFormat="1" ht="15.95" customHeight="1" x14ac:dyDescent="0.2">
      <c r="A29" s="8" t="s">
        <v>32</v>
      </c>
      <c r="B29" s="9" t="s">
        <v>63</v>
      </c>
      <c r="C29" s="10">
        <f>6.6</f>
        <v>6.6</v>
      </c>
      <c r="D29" s="11">
        <f>12.4</f>
        <v>12.4</v>
      </c>
      <c r="E29" s="11">
        <f>13.2</f>
        <v>13.2</v>
      </c>
      <c r="F29" s="11">
        <f>9.9</f>
        <v>9.9</v>
      </c>
      <c r="G29" s="11">
        <f>18.6</f>
        <v>18.600000000000001</v>
      </c>
      <c r="H29" s="11">
        <f>19.8</f>
        <v>19.8</v>
      </c>
      <c r="I29" s="11">
        <f>13.2</f>
        <v>13.2</v>
      </c>
      <c r="J29" s="11">
        <f>24.8</f>
        <v>24.8</v>
      </c>
      <c r="K29" s="11">
        <f>31</f>
        <v>31</v>
      </c>
      <c r="L29" s="11">
        <f>37.2</f>
        <v>37.200000000000003</v>
      </c>
      <c r="M29" s="11">
        <f>3.3</f>
        <v>3.3</v>
      </c>
    </row>
    <row r="30" spans="1:13" s="13" customFormat="1" ht="15.95" customHeight="1" x14ac:dyDescent="0.2">
      <c r="A30" s="8" t="s">
        <v>35</v>
      </c>
      <c r="B30" s="9" t="s">
        <v>17</v>
      </c>
      <c r="C30" s="10">
        <f>5.7</f>
        <v>5.7</v>
      </c>
      <c r="D30" s="11">
        <f>10.2</f>
        <v>10.199999999999999</v>
      </c>
      <c r="E30" s="11">
        <f>11.4</f>
        <v>11.4</v>
      </c>
      <c r="F30" s="11">
        <f>8.6</f>
        <v>8.6</v>
      </c>
      <c r="G30" s="11">
        <f>15.3</f>
        <v>15.3</v>
      </c>
      <c r="H30" s="11">
        <f>17.1</f>
        <v>17.100000000000001</v>
      </c>
      <c r="I30" s="11">
        <f>11.4</f>
        <v>11.4</v>
      </c>
      <c r="J30" s="11">
        <f>20.4</f>
        <v>20.399999999999999</v>
      </c>
      <c r="K30" s="11">
        <f>25.5</f>
        <v>25.5</v>
      </c>
      <c r="L30" s="11">
        <f>30.6</f>
        <v>30.6</v>
      </c>
      <c r="M30" s="11">
        <f>2.9</f>
        <v>2.9</v>
      </c>
    </row>
    <row r="31" spans="1:13" s="13" customFormat="1" ht="15.95" customHeight="1" x14ac:dyDescent="0.2">
      <c r="A31" s="8" t="s">
        <v>36</v>
      </c>
      <c r="B31" s="9" t="s">
        <v>18</v>
      </c>
      <c r="C31" s="10">
        <f>6.6</f>
        <v>6.6</v>
      </c>
      <c r="D31" s="11">
        <f>12.4</f>
        <v>12.4</v>
      </c>
      <c r="E31" s="11">
        <f>13.2</f>
        <v>13.2</v>
      </c>
      <c r="F31" s="11">
        <f>9.9</f>
        <v>9.9</v>
      </c>
      <c r="G31" s="11">
        <f>18.6</f>
        <v>18.600000000000001</v>
      </c>
      <c r="H31" s="11">
        <f>19.8</f>
        <v>19.8</v>
      </c>
      <c r="I31" s="11">
        <f>13.2</f>
        <v>13.2</v>
      </c>
      <c r="J31" s="11">
        <f>24.8</f>
        <v>24.8</v>
      </c>
      <c r="K31" s="11">
        <f>31</f>
        <v>31</v>
      </c>
      <c r="L31" s="11">
        <f>37.2</f>
        <v>37.200000000000003</v>
      </c>
      <c r="M31" s="11">
        <f>3.3</f>
        <v>3.3</v>
      </c>
    </row>
    <row r="32" spans="1:13" s="13" customFormat="1" ht="15.9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44" customFormat="1" ht="15.9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s="13" customFormat="1" ht="15.95" customHeight="1" x14ac:dyDescent="0.2">
      <c r="A34" s="8" t="s">
        <v>29</v>
      </c>
      <c r="B34" s="9" t="s">
        <v>64</v>
      </c>
      <c r="C34" s="10">
        <f>4.8</f>
        <v>4.8</v>
      </c>
      <c r="D34" s="11">
        <f>9.2</f>
        <v>9.1999999999999993</v>
      </c>
      <c r="E34" s="11">
        <f>9.6</f>
        <v>9.6</v>
      </c>
      <c r="F34" s="11">
        <f>7.2</f>
        <v>7.2</v>
      </c>
      <c r="G34" s="11">
        <f>13.8</f>
        <v>13.8</v>
      </c>
      <c r="H34" s="11">
        <f>14.4</f>
        <v>14.4</v>
      </c>
      <c r="I34" s="11">
        <f>9.6</f>
        <v>9.6</v>
      </c>
      <c r="J34" s="11">
        <f>18.4</f>
        <v>18.399999999999999</v>
      </c>
      <c r="K34" s="11">
        <f>23</f>
        <v>23</v>
      </c>
      <c r="L34" s="11">
        <f>27.6</f>
        <v>27.6</v>
      </c>
      <c r="M34" s="11">
        <f>2.4</f>
        <v>2.4</v>
      </c>
    </row>
    <row r="35" spans="1:13" s="13" customFormat="1" ht="15.95" customHeight="1" x14ac:dyDescent="0.2">
      <c r="A35" s="8" t="s">
        <v>31</v>
      </c>
      <c r="B35" s="9" t="s">
        <v>65</v>
      </c>
      <c r="C35" s="10">
        <f>6.9</f>
        <v>6.9</v>
      </c>
      <c r="D35" s="11">
        <f>10.8</f>
        <v>10.8</v>
      </c>
      <c r="E35" s="11">
        <f>13.8</f>
        <v>13.8</v>
      </c>
      <c r="F35" s="11">
        <f>10.4</f>
        <v>10.4</v>
      </c>
      <c r="G35" s="11">
        <f>16.2</f>
        <v>16.2</v>
      </c>
      <c r="H35" s="11">
        <f>20.7</f>
        <v>20.7</v>
      </c>
      <c r="I35" s="11">
        <f>13.8</f>
        <v>13.8</v>
      </c>
      <c r="J35" s="11">
        <f>21.6</f>
        <v>21.6</v>
      </c>
      <c r="K35" s="11">
        <f>27</f>
        <v>27</v>
      </c>
      <c r="L35" s="11">
        <f>32.4</f>
        <v>32.4</v>
      </c>
      <c r="M35" s="11">
        <f>3.5</f>
        <v>3.5</v>
      </c>
    </row>
    <row r="36" spans="1:13" s="13" customFormat="1" ht="15.95" customHeight="1" x14ac:dyDescent="0.2">
      <c r="A36" s="8" t="s">
        <v>32</v>
      </c>
      <c r="B36" s="9" t="s">
        <v>21</v>
      </c>
      <c r="C36" s="10">
        <f>5.7</f>
        <v>5.7</v>
      </c>
      <c r="D36" s="11">
        <f>9.8</f>
        <v>9.8000000000000007</v>
      </c>
      <c r="E36" s="11">
        <f>11.4</f>
        <v>11.4</v>
      </c>
      <c r="F36" s="11">
        <f>8.6</f>
        <v>8.6</v>
      </c>
      <c r="G36" s="11">
        <f>14.7</f>
        <v>14.7</v>
      </c>
      <c r="H36" s="11">
        <f>17.1</f>
        <v>17.100000000000001</v>
      </c>
      <c r="I36" s="11">
        <f>11.4</f>
        <v>11.4</v>
      </c>
      <c r="J36" s="11">
        <f>19.6</f>
        <v>19.600000000000001</v>
      </c>
      <c r="K36" s="11">
        <f>24.5</f>
        <v>24.5</v>
      </c>
      <c r="L36" s="11">
        <f>29.4</f>
        <v>29.4</v>
      </c>
      <c r="M36" s="11">
        <f>2.9</f>
        <v>2.9</v>
      </c>
    </row>
    <row r="37" spans="1:13" s="13" customFormat="1" ht="15.95" customHeight="1" x14ac:dyDescent="0.2">
      <c r="A37" s="8" t="s">
        <v>35</v>
      </c>
      <c r="B37" s="9" t="s">
        <v>22</v>
      </c>
      <c r="C37" s="10">
        <f>4.3</f>
        <v>4.3</v>
      </c>
      <c r="D37" s="11">
        <f>7.2</f>
        <v>7.2</v>
      </c>
      <c r="E37" s="11">
        <f>8.6</f>
        <v>8.6</v>
      </c>
      <c r="F37" s="11">
        <f>6.5</f>
        <v>6.5</v>
      </c>
      <c r="G37" s="11">
        <f>10.8</f>
        <v>10.8</v>
      </c>
      <c r="H37" s="11">
        <f>12.9</f>
        <v>12.9</v>
      </c>
      <c r="I37" s="11">
        <f>8.6</f>
        <v>8.6</v>
      </c>
      <c r="J37" s="11">
        <f>14.4</f>
        <v>14.4</v>
      </c>
      <c r="K37" s="11">
        <f>18</f>
        <v>18</v>
      </c>
      <c r="L37" s="11">
        <f>21.6</f>
        <v>21.6</v>
      </c>
      <c r="M37" s="11">
        <f>2.2</f>
        <v>2.2000000000000002</v>
      </c>
    </row>
    <row r="38" spans="1:13" s="13" customFormat="1" ht="15.95" customHeight="1" x14ac:dyDescent="0.2">
      <c r="A38" s="8" t="s">
        <v>36</v>
      </c>
      <c r="B38" s="9" t="s">
        <v>66</v>
      </c>
      <c r="C38" s="10">
        <f>6.4</f>
        <v>6.4</v>
      </c>
      <c r="D38" s="11">
        <f>10.4</f>
        <v>10.4</v>
      </c>
      <c r="E38" s="11">
        <f>12.8</f>
        <v>12.8</v>
      </c>
      <c r="F38" s="11">
        <f>9.6</f>
        <v>9.6</v>
      </c>
      <c r="G38" s="11">
        <f>15.6</f>
        <v>15.6</v>
      </c>
      <c r="H38" s="11">
        <f>19.2</f>
        <v>19.2</v>
      </c>
      <c r="I38" s="11">
        <f>12.8</f>
        <v>12.8</v>
      </c>
      <c r="J38" s="11">
        <f>20.8</f>
        <v>20.8</v>
      </c>
      <c r="K38" s="11">
        <f>26</f>
        <v>26</v>
      </c>
      <c r="L38" s="11">
        <f>31.2</f>
        <v>31.2</v>
      </c>
      <c r="M38" s="11">
        <f>3.2</f>
        <v>3.2</v>
      </c>
    </row>
    <row r="39" spans="1:13" s="13" customFormat="1" ht="15.95" customHeight="1" x14ac:dyDescent="0.2">
      <c r="A39" s="8" t="s">
        <v>37</v>
      </c>
      <c r="B39" s="9" t="s">
        <v>24</v>
      </c>
      <c r="C39" s="10">
        <f>6.4</f>
        <v>6.4</v>
      </c>
      <c r="D39" s="11">
        <f>10.4</f>
        <v>10.4</v>
      </c>
      <c r="E39" s="11">
        <f>12.8</f>
        <v>12.8</v>
      </c>
      <c r="F39" s="11">
        <f>9.6</f>
        <v>9.6</v>
      </c>
      <c r="G39" s="11">
        <f>15.6</f>
        <v>15.6</v>
      </c>
      <c r="H39" s="11">
        <f>19.2</f>
        <v>19.2</v>
      </c>
      <c r="I39" s="11">
        <f>12.8</f>
        <v>12.8</v>
      </c>
      <c r="J39" s="11">
        <f>20.8</f>
        <v>20.8</v>
      </c>
      <c r="K39" s="11">
        <f>26</f>
        <v>26</v>
      </c>
      <c r="L39" s="11">
        <f>31.2</f>
        <v>31.2</v>
      </c>
      <c r="M39" s="11">
        <f>3.2</f>
        <v>3.2</v>
      </c>
    </row>
    <row r="40" spans="1:13" s="13" customFormat="1" ht="15.95" customHeight="1" x14ac:dyDescent="0.2">
      <c r="A40" s="8" t="s">
        <v>44</v>
      </c>
      <c r="B40" s="9" t="s">
        <v>67</v>
      </c>
      <c r="C40" s="10">
        <f>6.4</f>
        <v>6.4</v>
      </c>
      <c r="D40" s="11">
        <f>10.4</f>
        <v>10.4</v>
      </c>
      <c r="E40" s="11">
        <f>12.8</f>
        <v>12.8</v>
      </c>
      <c r="F40" s="11">
        <f>9.6</f>
        <v>9.6</v>
      </c>
      <c r="G40" s="11">
        <f>15.6</f>
        <v>15.6</v>
      </c>
      <c r="H40" s="11">
        <f>19.2</f>
        <v>19.2</v>
      </c>
      <c r="I40" s="11">
        <f>12.8</f>
        <v>12.8</v>
      </c>
      <c r="J40" s="11">
        <f>20.8</f>
        <v>20.8</v>
      </c>
      <c r="K40" s="11">
        <f>26</f>
        <v>26</v>
      </c>
      <c r="L40" s="11">
        <f>31.2</f>
        <v>31.2</v>
      </c>
      <c r="M40" s="11">
        <f>3.2</f>
        <v>3.2</v>
      </c>
    </row>
    <row r="41" spans="1:13" s="13" customFormat="1" ht="15.9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44" customFormat="1" ht="15.9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3" customFormat="1" ht="15.95" customHeight="1" x14ac:dyDescent="0.2">
      <c r="A43" s="8" t="s">
        <v>29</v>
      </c>
      <c r="B43" s="9" t="s">
        <v>26</v>
      </c>
      <c r="C43" s="10">
        <f>10.9</f>
        <v>10.9</v>
      </c>
      <c r="D43" s="11">
        <f>18.4</f>
        <v>18.399999999999999</v>
      </c>
      <c r="E43" s="11">
        <f>21.8</f>
        <v>21.8</v>
      </c>
      <c r="F43" s="11">
        <f>16.4</f>
        <v>16.399999999999999</v>
      </c>
      <c r="G43" s="11">
        <f>27.6</f>
        <v>27.6</v>
      </c>
      <c r="H43" s="11">
        <f>32.7</f>
        <v>32.700000000000003</v>
      </c>
      <c r="I43" s="11">
        <f>21.8</f>
        <v>21.8</v>
      </c>
      <c r="J43" s="11">
        <f>36.8</f>
        <v>36.799999999999997</v>
      </c>
      <c r="K43" s="11">
        <f>46</f>
        <v>46</v>
      </c>
      <c r="L43" s="11">
        <f>55.2</f>
        <v>55.2</v>
      </c>
      <c r="M43" s="11">
        <f>5.5</f>
        <v>5.5</v>
      </c>
    </row>
    <row r="44" spans="1:13" s="13" customFormat="1" ht="15.95" customHeight="1" x14ac:dyDescent="0.2">
      <c r="A44" s="8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13" customFormat="1" ht="24.75" customHeight="1" x14ac:dyDescent="0.2">
      <c r="A45" s="33" t="s">
        <v>70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13" customFormat="1" ht="15.9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ht="19.5" customHeight="1" x14ac:dyDescent="0.2">
      <c r="A47" s="20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3" ht="15.95" customHeight="1" x14ac:dyDescent="0.2">
      <c r="A48" s="30"/>
      <c r="B48" s="30"/>
      <c r="C48" s="30"/>
      <c r="D48" s="30"/>
      <c r="E48" s="30"/>
      <c r="F48" s="13"/>
      <c r="G48" s="30"/>
      <c r="H48" s="30"/>
      <c r="I48" s="30"/>
      <c r="J48" s="30"/>
      <c r="K48" s="30"/>
    </row>
    <row r="49" spans="1:12" ht="15.95" customHeight="1" x14ac:dyDescent="0.2">
      <c r="A49" s="48"/>
      <c r="B49" s="48"/>
      <c r="C49" s="30"/>
      <c r="D49" s="30"/>
      <c r="E49" s="49"/>
      <c r="F49" s="49"/>
      <c r="G49" s="50"/>
      <c r="H49" s="50"/>
      <c r="I49" s="50"/>
      <c r="J49" s="50"/>
      <c r="K49" s="50"/>
      <c r="L49" s="48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51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2"/>
      <c r="H51" s="52"/>
      <c r="I51" s="52"/>
      <c r="J51" s="52"/>
      <c r="K51" s="52"/>
      <c r="L51" s="47"/>
    </row>
    <row r="52" spans="1:12" s="44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30"/>
      <c r="D54" s="30"/>
      <c r="E54" s="49"/>
      <c r="F54" s="49"/>
      <c r="G54" s="52"/>
      <c r="H54" s="52"/>
      <c r="I54" s="52"/>
      <c r="J54" s="52"/>
      <c r="K54" s="52"/>
      <c r="L54" s="53"/>
    </row>
    <row r="55" spans="1:12" s="44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2" s="44" customFormat="1" ht="15.95" customHeight="1" x14ac:dyDescent="0.2">
      <c r="A59" s="48"/>
      <c r="B59" s="48"/>
      <c r="C59" s="53"/>
      <c r="D59" s="53"/>
      <c r="E59" s="49"/>
      <c r="F59" s="49"/>
      <c r="G59" s="50"/>
      <c r="H59" s="50"/>
      <c r="I59" s="50"/>
      <c r="J59" s="50"/>
      <c r="K59" s="50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1"/>
      <c r="B63" s="2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44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1"/>
      <c r="B69" s="2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44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1"/>
      <c r="B74" s="2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44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1"/>
      <c r="B82" s="2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1"/>
      <c r="B84" s="1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44" customFormat="1" ht="15.95" customHeight="1" x14ac:dyDescent="0.2">
      <c r="A85" s="47"/>
      <c r="G85" s="56"/>
      <c r="H85" s="56"/>
      <c r="I85" s="57"/>
      <c r="K85" s="57"/>
    </row>
    <row r="86" spans="1:12" s="13" customFormat="1" ht="15.95" customHeight="1" x14ac:dyDescent="0.2">
      <c r="A86" s="21"/>
      <c r="B86" s="21"/>
      <c r="C86" s="47"/>
      <c r="D86" s="47"/>
      <c r="E86" s="47"/>
      <c r="F86" s="48"/>
      <c r="G86" s="58"/>
      <c r="H86" s="58"/>
      <c r="I86" s="47"/>
      <c r="J86" s="58"/>
      <c r="K86" s="47"/>
      <c r="L86" s="47"/>
    </row>
    <row r="87" spans="1:12" s="22" customFormat="1" ht="15.95" customHeight="1" x14ac:dyDescent="0.2">
      <c r="A87" s="1"/>
      <c r="B87" s="2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ht="15.95" customHeigh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1"/>
      <c r="B91" s="2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1"/>
      <c r="B98" s="2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1"/>
      <c r="B104" s="2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1"/>
      <c r="B109" s="2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1"/>
      <c r="B117" s="2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1"/>
      <c r="B119" s="1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</sheetData>
  <mergeCells count="17">
    <mergeCell ref="A45:M45"/>
    <mergeCell ref="A46:M46"/>
    <mergeCell ref="I4:I5"/>
    <mergeCell ref="J4:J5"/>
    <mergeCell ref="K4:K5"/>
    <mergeCell ref="L4:L5"/>
    <mergeCell ref="E4:E5"/>
    <mergeCell ref="F4:F5"/>
    <mergeCell ref="G4:G5"/>
    <mergeCell ref="H4:H5"/>
    <mergeCell ref="M4:M5"/>
    <mergeCell ref="A1:M1"/>
    <mergeCell ref="A2:M2"/>
    <mergeCell ref="A3:M3"/>
    <mergeCell ref="A4:B5"/>
    <mergeCell ref="C4:C5"/>
    <mergeCell ref="D4:D5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9.5" customHeight="1" x14ac:dyDescent="0.2">
      <c r="A2" s="37" t="s">
        <v>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7.9</v>
      </c>
      <c r="D6" s="11">
        <v>14</v>
      </c>
      <c r="E6" s="11">
        <v>15.8</v>
      </c>
      <c r="F6" s="11">
        <v>11.9</v>
      </c>
      <c r="G6" s="11">
        <v>21</v>
      </c>
      <c r="H6" s="11">
        <v>23.7</v>
      </c>
      <c r="I6" s="11">
        <v>15.8</v>
      </c>
      <c r="J6" s="11">
        <v>28</v>
      </c>
      <c r="K6" s="11">
        <v>35</v>
      </c>
      <c r="L6" s="11">
        <v>42</v>
      </c>
      <c r="M6" s="11">
        <v>4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8.6</v>
      </c>
      <c r="D7" s="11">
        <v>14</v>
      </c>
      <c r="E7" s="11">
        <v>17.2</v>
      </c>
      <c r="F7" s="11">
        <v>12.9</v>
      </c>
      <c r="G7" s="11">
        <v>21</v>
      </c>
      <c r="H7" s="11">
        <v>25.8</v>
      </c>
      <c r="I7" s="11">
        <v>17.2</v>
      </c>
      <c r="J7" s="11">
        <v>28</v>
      </c>
      <c r="K7" s="11">
        <v>35</v>
      </c>
      <c r="L7" s="11">
        <v>42</v>
      </c>
      <c r="M7" s="11">
        <v>4.3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7.4</v>
      </c>
      <c r="D8" s="11">
        <v>14</v>
      </c>
      <c r="E8" s="11">
        <v>14.8</v>
      </c>
      <c r="F8" s="11">
        <v>11.1</v>
      </c>
      <c r="G8" s="11">
        <v>21</v>
      </c>
      <c r="H8" s="11">
        <v>22.2</v>
      </c>
      <c r="I8" s="11">
        <v>14.8</v>
      </c>
      <c r="J8" s="11">
        <v>28</v>
      </c>
      <c r="K8" s="11">
        <v>35</v>
      </c>
      <c r="L8" s="11">
        <v>42</v>
      </c>
      <c r="M8" s="11">
        <v>3.7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4.4000000000000004</v>
      </c>
      <c r="D11" s="11">
        <v>7.6</v>
      </c>
      <c r="E11" s="11">
        <v>8.8000000000000007</v>
      </c>
      <c r="F11" s="11">
        <v>6.6</v>
      </c>
      <c r="G11" s="11">
        <v>11.4</v>
      </c>
      <c r="H11" s="11">
        <v>13.2</v>
      </c>
      <c r="I11" s="11">
        <v>8.8000000000000007</v>
      </c>
      <c r="J11" s="11">
        <v>15.2</v>
      </c>
      <c r="K11" s="11">
        <v>19</v>
      </c>
      <c r="L11" s="11">
        <v>22.8</v>
      </c>
      <c r="M11" s="11">
        <v>2.2000000000000002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4.4000000000000004</v>
      </c>
      <c r="D12" s="11">
        <v>7.6</v>
      </c>
      <c r="E12" s="11">
        <v>8.8000000000000007</v>
      </c>
      <c r="F12" s="11">
        <v>6.6</v>
      </c>
      <c r="G12" s="11">
        <v>11.4</v>
      </c>
      <c r="H12" s="11">
        <v>13.2</v>
      </c>
      <c r="I12" s="11">
        <v>8.8000000000000007</v>
      </c>
      <c r="J12" s="11">
        <v>15.2</v>
      </c>
      <c r="K12" s="11">
        <v>19</v>
      </c>
      <c r="L12" s="11">
        <v>22.8</v>
      </c>
      <c r="M12" s="11">
        <v>2.2000000000000002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6</v>
      </c>
      <c r="D13" s="11">
        <v>10</v>
      </c>
      <c r="E13" s="11">
        <v>12</v>
      </c>
      <c r="F13" s="11">
        <v>9</v>
      </c>
      <c r="G13" s="11">
        <v>15</v>
      </c>
      <c r="H13" s="11">
        <v>18</v>
      </c>
      <c r="I13" s="11">
        <v>12</v>
      </c>
      <c r="J13" s="11">
        <v>20</v>
      </c>
      <c r="K13" s="11">
        <v>25</v>
      </c>
      <c r="L13" s="11">
        <v>30</v>
      </c>
      <c r="M13" s="11">
        <v>3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6.6</v>
      </c>
      <c r="D14" s="11">
        <v>11.2</v>
      </c>
      <c r="E14" s="11">
        <v>13.2</v>
      </c>
      <c r="F14" s="11">
        <v>9.9</v>
      </c>
      <c r="G14" s="11">
        <v>16.8</v>
      </c>
      <c r="H14" s="11">
        <v>19.8</v>
      </c>
      <c r="I14" s="11">
        <v>13.2</v>
      </c>
      <c r="J14" s="11">
        <v>22.4</v>
      </c>
      <c r="K14" s="11">
        <v>28</v>
      </c>
      <c r="L14" s="11">
        <v>33.6</v>
      </c>
      <c r="M14" s="11">
        <v>3.3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6.6</v>
      </c>
      <c r="D15" s="11">
        <v>11.2</v>
      </c>
      <c r="E15" s="11">
        <v>13.2</v>
      </c>
      <c r="F15" s="11">
        <v>9.9</v>
      </c>
      <c r="G15" s="11">
        <v>16.8</v>
      </c>
      <c r="H15" s="11">
        <v>19.8</v>
      </c>
      <c r="I15" s="11">
        <v>13.2</v>
      </c>
      <c r="J15" s="11">
        <v>22.4</v>
      </c>
      <c r="K15" s="11">
        <v>28</v>
      </c>
      <c r="L15" s="11">
        <v>33.6</v>
      </c>
      <c r="M15" s="11">
        <v>3.3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6.6</v>
      </c>
      <c r="D16" s="11">
        <v>11.2</v>
      </c>
      <c r="E16" s="11">
        <v>13.2</v>
      </c>
      <c r="F16" s="11">
        <v>9.9</v>
      </c>
      <c r="G16" s="11">
        <v>16.8</v>
      </c>
      <c r="H16" s="11">
        <v>19.8</v>
      </c>
      <c r="I16" s="11">
        <v>13.2</v>
      </c>
      <c r="J16" s="11">
        <v>22.4</v>
      </c>
      <c r="K16" s="11">
        <v>28</v>
      </c>
      <c r="L16" s="11">
        <v>33.6</v>
      </c>
      <c r="M16" s="11">
        <v>3.3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7</v>
      </c>
      <c r="D19" s="11">
        <v>12.4</v>
      </c>
      <c r="E19" s="11">
        <v>14</v>
      </c>
      <c r="F19" s="11">
        <v>10.5</v>
      </c>
      <c r="G19" s="11">
        <v>18.600000000000001</v>
      </c>
      <c r="H19" s="11">
        <v>21</v>
      </c>
      <c r="I19" s="11">
        <v>14</v>
      </c>
      <c r="J19" s="11">
        <v>24.8</v>
      </c>
      <c r="K19" s="11">
        <v>31</v>
      </c>
      <c r="L19" s="11">
        <v>37.200000000000003</v>
      </c>
      <c r="M19" s="11">
        <v>3.5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5.4</v>
      </c>
      <c r="D20" s="11">
        <v>9.4</v>
      </c>
      <c r="E20" s="11">
        <v>10.8</v>
      </c>
      <c r="F20" s="11">
        <v>8.1</v>
      </c>
      <c r="G20" s="11">
        <v>14.1</v>
      </c>
      <c r="H20" s="11">
        <v>16.2</v>
      </c>
      <c r="I20" s="11">
        <v>10.8</v>
      </c>
      <c r="J20" s="11">
        <v>18.8</v>
      </c>
      <c r="K20" s="11">
        <v>23.5</v>
      </c>
      <c r="L20" s="11">
        <v>28.2</v>
      </c>
      <c r="M20" s="11">
        <v>2.7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5.8</v>
      </c>
      <c r="D21" s="11">
        <v>9.8000000000000007</v>
      </c>
      <c r="E21" s="11">
        <v>11.6</v>
      </c>
      <c r="F21" s="11">
        <v>8.6999999999999993</v>
      </c>
      <c r="G21" s="11">
        <v>14.7</v>
      </c>
      <c r="H21" s="11">
        <v>17.399999999999999</v>
      </c>
      <c r="I21" s="11">
        <v>11.6</v>
      </c>
      <c r="J21" s="11">
        <v>19.600000000000001</v>
      </c>
      <c r="K21" s="11">
        <v>24.5</v>
      </c>
      <c r="L21" s="11">
        <v>29.4</v>
      </c>
      <c r="M21" s="11">
        <v>2.9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5.8</v>
      </c>
      <c r="D22" s="11">
        <v>9.8000000000000007</v>
      </c>
      <c r="E22" s="11">
        <v>11.6</v>
      </c>
      <c r="F22" s="11">
        <v>8.6999999999999993</v>
      </c>
      <c r="G22" s="11">
        <v>14.7</v>
      </c>
      <c r="H22" s="11">
        <v>17.399999999999999</v>
      </c>
      <c r="I22" s="11">
        <v>11.6</v>
      </c>
      <c r="J22" s="11">
        <v>19.600000000000001</v>
      </c>
      <c r="K22" s="11">
        <v>24.5</v>
      </c>
      <c r="L22" s="11">
        <v>29.4</v>
      </c>
      <c r="M22" s="11">
        <v>2.9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5.8</v>
      </c>
      <c r="D23" s="11">
        <v>9.8000000000000007</v>
      </c>
      <c r="E23" s="11">
        <v>11.6</v>
      </c>
      <c r="F23" s="11">
        <v>8.6999999999999993</v>
      </c>
      <c r="G23" s="11">
        <v>14.7</v>
      </c>
      <c r="H23" s="11">
        <v>17.399999999999999</v>
      </c>
      <c r="I23" s="11">
        <v>11.6</v>
      </c>
      <c r="J23" s="11">
        <v>19.600000000000001</v>
      </c>
      <c r="K23" s="11">
        <v>24.5</v>
      </c>
      <c r="L23" s="11">
        <v>29.4</v>
      </c>
      <c r="M23" s="11">
        <v>2.9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73</v>
      </c>
      <c r="C26" s="10">
        <v>6.4</v>
      </c>
      <c r="D26" s="11">
        <v>12</v>
      </c>
      <c r="E26" s="11">
        <v>12.8</v>
      </c>
      <c r="F26" s="11">
        <v>9.6</v>
      </c>
      <c r="G26" s="11">
        <v>18</v>
      </c>
      <c r="H26" s="11">
        <v>19.2</v>
      </c>
      <c r="I26" s="11">
        <v>12.8</v>
      </c>
      <c r="J26" s="11">
        <v>24</v>
      </c>
      <c r="K26" s="11">
        <v>30</v>
      </c>
      <c r="L26" s="11">
        <v>36</v>
      </c>
      <c r="M26" s="11">
        <v>3.2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5.6</v>
      </c>
      <c r="D27" s="11">
        <v>10</v>
      </c>
      <c r="E27" s="11">
        <v>11.2</v>
      </c>
      <c r="F27" s="11">
        <v>8.4</v>
      </c>
      <c r="G27" s="11">
        <v>15</v>
      </c>
      <c r="H27" s="11">
        <v>16.8</v>
      </c>
      <c r="I27" s="11">
        <v>11.2</v>
      </c>
      <c r="J27" s="11">
        <v>20</v>
      </c>
      <c r="K27" s="11">
        <v>25</v>
      </c>
      <c r="L27" s="11">
        <v>30</v>
      </c>
      <c r="M27" s="11">
        <v>2.8</v>
      </c>
    </row>
    <row r="28" spans="1:13" s="13" customFormat="1" ht="15.95" customHeight="1" x14ac:dyDescent="0.2">
      <c r="A28" s="8" t="s">
        <v>32</v>
      </c>
      <c r="B28" s="9" t="s">
        <v>74</v>
      </c>
      <c r="C28" s="10">
        <v>6.4</v>
      </c>
      <c r="D28" s="11">
        <v>12</v>
      </c>
      <c r="E28" s="11">
        <v>12.8</v>
      </c>
      <c r="F28" s="11">
        <v>9.6</v>
      </c>
      <c r="G28" s="11">
        <v>18</v>
      </c>
      <c r="H28" s="11">
        <v>19.2</v>
      </c>
      <c r="I28" s="11">
        <v>12.8</v>
      </c>
      <c r="J28" s="11">
        <v>24</v>
      </c>
      <c r="K28" s="11">
        <v>30</v>
      </c>
      <c r="L28" s="11">
        <v>36</v>
      </c>
      <c r="M28" s="11">
        <v>3.2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5.6</v>
      </c>
      <c r="D29" s="11">
        <v>10</v>
      </c>
      <c r="E29" s="11">
        <v>11.2</v>
      </c>
      <c r="F29" s="11">
        <v>8.4</v>
      </c>
      <c r="G29" s="11">
        <v>15</v>
      </c>
      <c r="H29" s="11">
        <v>16.8</v>
      </c>
      <c r="I29" s="11">
        <v>11.2</v>
      </c>
      <c r="J29" s="11">
        <v>20</v>
      </c>
      <c r="K29" s="11">
        <v>25</v>
      </c>
      <c r="L29" s="11">
        <v>30</v>
      </c>
      <c r="M29" s="11">
        <v>2.8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6.4</v>
      </c>
      <c r="D30" s="11">
        <v>12</v>
      </c>
      <c r="E30" s="11">
        <v>12.8</v>
      </c>
      <c r="F30" s="11">
        <v>9.6</v>
      </c>
      <c r="G30" s="11">
        <v>18</v>
      </c>
      <c r="H30" s="11">
        <v>19.2</v>
      </c>
      <c r="I30" s="11">
        <v>12.8</v>
      </c>
      <c r="J30" s="11">
        <v>24</v>
      </c>
      <c r="K30" s="11">
        <v>30</v>
      </c>
      <c r="L30" s="11">
        <v>36</v>
      </c>
      <c r="M30" s="11">
        <v>3.2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75</v>
      </c>
      <c r="C33" s="10">
        <v>4.7</v>
      </c>
      <c r="D33" s="11">
        <v>8.8000000000000007</v>
      </c>
      <c r="E33" s="11">
        <v>9.4</v>
      </c>
      <c r="F33" s="11">
        <v>7.1</v>
      </c>
      <c r="G33" s="11">
        <v>13.2</v>
      </c>
      <c r="H33" s="11">
        <v>14.1</v>
      </c>
      <c r="I33" s="11">
        <v>9.4</v>
      </c>
      <c r="J33" s="11">
        <v>17.600000000000001</v>
      </c>
      <c r="K33" s="11">
        <v>22</v>
      </c>
      <c r="L33" s="11">
        <v>26.4</v>
      </c>
      <c r="M33" s="11">
        <v>2.4</v>
      </c>
    </row>
    <row r="34" spans="1:13" s="13" customFormat="1" ht="15.95" customHeight="1" x14ac:dyDescent="0.2">
      <c r="A34" s="8" t="s">
        <v>31</v>
      </c>
      <c r="B34" s="9" t="s">
        <v>76</v>
      </c>
      <c r="C34" s="10">
        <v>6.6</v>
      </c>
      <c r="D34" s="11">
        <v>10.4</v>
      </c>
      <c r="E34" s="11">
        <v>13.2</v>
      </c>
      <c r="F34" s="11">
        <v>9.9</v>
      </c>
      <c r="G34" s="11">
        <v>15.6</v>
      </c>
      <c r="H34" s="11">
        <v>19.8</v>
      </c>
      <c r="I34" s="11">
        <v>13.2</v>
      </c>
      <c r="J34" s="11">
        <v>20.8</v>
      </c>
      <c r="K34" s="11">
        <v>26</v>
      </c>
      <c r="L34" s="11">
        <v>31.2</v>
      </c>
      <c r="M34" s="11">
        <v>3.3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5.5</v>
      </c>
      <c r="D35" s="11">
        <v>9.4</v>
      </c>
      <c r="E35" s="11">
        <v>11</v>
      </c>
      <c r="F35" s="11">
        <v>8.3000000000000007</v>
      </c>
      <c r="G35" s="11">
        <v>14.1</v>
      </c>
      <c r="H35" s="11">
        <v>16.5</v>
      </c>
      <c r="I35" s="11">
        <v>11</v>
      </c>
      <c r="J35" s="11">
        <v>18.8</v>
      </c>
      <c r="K35" s="11">
        <v>23.5</v>
      </c>
      <c r="L35" s="11">
        <v>28.2</v>
      </c>
      <c r="M35" s="11">
        <v>2.8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4.2</v>
      </c>
      <c r="D36" s="11">
        <v>7</v>
      </c>
      <c r="E36" s="11">
        <v>8.4</v>
      </c>
      <c r="F36" s="11">
        <v>6.3</v>
      </c>
      <c r="G36" s="11">
        <v>10.5</v>
      </c>
      <c r="H36" s="11">
        <v>12.6</v>
      </c>
      <c r="I36" s="11">
        <v>8.4</v>
      </c>
      <c r="J36" s="11">
        <v>14</v>
      </c>
      <c r="K36" s="11">
        <v>17.5</v>
      </c>
      <c r="L36" s="11">
        <v>21</v>
      </c>
      <c r="M36" s="11">
        <v>2.1</v>
      </c>
    </row>
    <row r="37" spans="1:13" s="13" customFormat="1" ht="15.95" customHeight="1" x14ac:dyDescent="0.2">
      <c r="A37" s="8" t="s">
        <v>36</v>
      </c>
      <c r="B37" s="9" t="s">
        <v>77</v>
      </c>
      <c r="C37" s="10">
        <v>6.2</v>
      </c>
      <c r="D37" s="11">
        <v>10.199999999999999</v>
      </c>
      <c r="E37" s="11">
        <v>12.4</v>
      </c>
      <c r="F37" s="11">
        <v>9.3000000000000007</v>
      </c>
      <c r="G37" s="11">
        <v>15.3</v>
      </c>
      <c r="H37" s="11">
        <v>18.600000000000001</v>
      </c>
      <c r="I37" s="11">
        <v>12.4</v>
      </c>
      <c r="J37" s="11">
        <v>20.399999999999999</v>
      </c>
      <c r="K37" s="11">
        <v>25.5</v>
      </c>
      <c r="L37" s="11">
        <v>30.6</v>
      </c>
      <c r="M37" s="11">
        <v>3.1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6.2</v>
      </c>
      <c r="D38" s="11">
        <v>10.199999999999999</v>
      </c>
      <c r="E38" s="11">
        <v>12.4</v>
      </c>
      <c r="F38" s="11">
        <v>9.3000000000000007</v>
      </c>
      <c r="G38" s="11">
        <v>15.3</v>
      </c>
      <c r="H38" s="11">
        <v>18.600000000000001</v>
      </c>
      <c r="I38" s="11">
        <v>12.4</v>
      </c>
      <c r="J38" s="11">
        <v>20.399999999999999</v>
      </c>
      <c r="K38" s="11">
        <v>25.5</v>
      </c>
      <c r="L38" s="11">
        <v>30.6</v>
      </c>
      <c r="M38" s="11">
        <v>3.1</v>
      </c>
    </row>
    <row r="39" spans="1:13" s="13" customFormat="1" ht="15.95" customHeight="1" x14ac:dyDescent="0.2">
      <c r="A39" s="8" t="s">
        <v>44</v>
      </c>
      <c r="B39" s="9" t="s">
        <v>78</v>
      </c>
      <c r="C39" s="10">
        <v>6.2</v>
      </c>
      <c r="D39" s="11">
        <v>10.199999999999999</v>
      </c>
      <c r="E39" s="11">
        <v>12.4</v>
      </c>
      <c r="F39" s="11">
        <v>9.3000000000000007</v>
      </c>
      <c r="G39" s="11">
        <v>15.3</v>
      </c>
      <c r="H39" s="11">
        <v>18.600000000000001</v>
      </c>
      <c r="I39" s="11">
        <v>12.4</v>
      </c>
      <c r="J39" s="11">
        <v>20.399999999999999</v>
      </c>
      <c r="K39" s="11">
        <v>25.5</v>
      </c>
      <c r="L39" s="11">
        <v>30.6</v>
      </c>
      <c r="M39" s="11">
        <v>3.1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10.6</v>
      </c>
      <c r="D42" s="11">
        <v>17.8</v>
      </c>
      <c r="E42" s="11">
        <v>21.2</v>
      </c>
      <c r="F42" s="11">
        <v>15.9</v>
      </c>
      <c r="G42" s="11">
        <v>26.7</v>
      </c>
      <c r="H42" s="11">
        <v>31.8</v>
      </c>
      <c r="I42" s="11">
        <v>21.2</v>
      </c>
      <c r="J42" s="11">
        <v>35.6</v>
      </c>
      <c r="K42" s="11">
        <v>44.5</v>
      </c>
      <c r="L42" s="11">
        <v>53.4</v>
      </c>
      <c r="M42" s="11">
        <v>5.3</v>
      </c>
    </row>
    <row r="43" spans="1:13" s="13" customFormat="1" ht="15.95" customHeight="1" x14ac:dyDescent="0.2">
      <c r="A43" s="8"/>
      <c r="B43" s="9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s="13" customFormat="1" ht="24.75" customHeight="1" x14ac:dyDescent="0.2">
      <c r="A44" s="33" t="s">
        <v>79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24.75" customHeight="1" x14ac:dyDescent="0.2">
      <c r="A45" s="33" t="s">
        <v>80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13" customFormat="1" ht="15.9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ht="19.5" customHeight="1" x14ac:dyDescent="0.2">
      <c r="A47" s="20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3" ht="15.95" customHeight="1" x14ac:dyDescent="0.2">
      <c r="A48" s="30"/>
      <c r="B48" s="30"/>
      <c r="C48" s="30"/>
      <c r="D48" s="30"/>
      <c r="E48" s="30"/>
      <c r="F48" s="13"/>
      <c r="G48" s="30"/>
      <c r="H48" s="30"/>
      <c r="I48" s="30"/>
      <c r="J48" s="30"/>
      <c r="K48" s="30"/>
    </row>
    <row r="49" spans="1:12" ht="15.95" customHeight="1" x14ac:dyDescent="0.2">
      <c r="A49" s="48"/>
      <c r="B49" s="48"/>
      <c r="C49" s="30"/>
      <c r="D49" s="30"/>
      <c r="E49" s="49"/>
      <c r="F49" s="49"/>
      <c r="G49" s="50"/>
      <c r="H49" s="50"/>
      <c r="I49" s="50"/>
      <c r="J49" s="50"/>
      <c r="K49" s="50"/>
      <c r="L49" s="48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51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2"/>
      <c r="H51" s="52"/>
      <c r="I51" s="52"/>
      <c r="J51" s="52"/>
      <c r="K51" s="52"/>
      <c r="L51" s="47"/>
    </row>
    <row r="52" spans="1:12" s="44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30"/>
      <c r="D54" s="30"/>
      <c r="E54" s="49"/>
      <c r="F54" s="49"/>
      <c r="G54" s="52"/>
      <c r="H54" s="52"/>
      <c r="I54" s="52"/>
      <c r="J54" s="52"/>
      <c r="K54" s="52"/>
      <c r="L54" s="53"/>
    </row>
    <row r="55" spans="1:12" s="44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2" s="44" customFormat="1" ht="15.95" customHeight="1" x14ac:dyDescent="0.2">
      <c r="A59" s="48"/>
      <c r="B59" s="48"/>
      <c r="C59" s="53"/>
      <c r="D59" s="53"/>
      <c r="E59" s="49"/>
      <c r="F59" s="49"/>
      <c r="G59" s="50"/>
      <c r="H59" s="50"/>
      <c r="I59" s="50"/>
      <c r="J59" s="50"/>
      <c r="K59" s="50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1"/>
      <c r="B63" s="2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44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1"/>
      <c r="B69" s="2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44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1"/>
      <c r="B74" s="2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44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1"/>
      <c r="B82" s="2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1"/>
      <c r="B84" s="1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44" customFormat="1" ht="15.95" customHeight="1" x14ac:dyDescent="0.2">
      <c r="A85" s="47"/>
      <c r="G85" s="56"/>
      <c r="H85" s="56"/>
      <c r="I85" s="57"/>
      <c r="K85" s="57"/>
    </row>
    <row r="86" spans="1:12" s="13" customFormat="1" ht="15.95" customHeight="1" x14ac:dyDescent="0.2">
      <c r="A86" s="21"/>
      <c r="B86" s="21"/>
      <c r="C86" s="47"/>
      <c r="D86" s="47"/>
      <c r="E86" s="47"/>
      <c r="F86" s="48"/>
      <c r="G86" s="58"/>
      <c r="H86" s="58"/>
      <c r="I86" s="47"/>
      <c r="J86" s="58"/>
      <c r="K86" s="47"/>
      <c r="L86" s="47"/>
    </row>
    <row r="87" spans="1:12" s="22" customFormat="1" ht="15.95" customHeight="1" x14ac:dyDescent="0.2">
      <c r="A87" s="1"/>
      <c r="B87" s="2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ht="15.95" customHeigh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1"/>
      <c r="B91" s="2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1"/>
      <c r="B98" s="2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1"/>
      <c r="B104" s="2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1"/>
      <c r="B109" s="2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1"/>
      <c r="B117" s="2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1"/>
      <c r="B119" s="1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</sheetData>
  <mergeCells count="17">
    <mergeCell ref="A45:M45"/>
    <mergeCell ref="A46:M46"/>
    <mergeCell ref="J3:J4"/>
    <mergeCell ref="K3:K4"/>
    <mergeCell ref="L3:L4"/>
    <mergeCell ref="M3:M4"/>
    <mergeCell ref="A44:M44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70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9.5" customHeight="1" x14ac:dyDescent="0.2">
      <c r="A2" s="37" t="s">
        <v>81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7.9</v>
      </c>
      <c r="D6" s="11">
        <v>14</v>
      </c>
      <c r="E6" s="11">
        <v>15.8</v>
      </c>
      <c r="F6" s="11">
        <v>11.9</v>
      </c>
      <c r="G6" s="11">
        <v>21</v>
      </c>
      <c r="H6" s="11">
        <v>23.7</v>
      </c>
      <c r="I6" s="11">
        <v>15.8</v>
      </c>
      <c r="J6" s="11">
        <v>28</v>
      </c>
      <c r="K6" s="11">
        <v>35</v>
      </c>
      <c r="L6" s="11">
        <v>42</v>
      </c>
      <c r="M6" s="11">
        <v>4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8.6</v>
      </c>
      <c r="D7" s="11">
        <v>14</v>
      </c>
      <c r="E7" s="11">
        <v>17.2</v>
      </c>
      <c r="F7" s="11">
        <v>12.9</v>
      </c>
      <c r="G7" s="11">
        <v>21</v>
      </c>
      <c r="H7" s="11">
        <v>25.8</v>
      </c>
      <c r="I7" s="11">
        <v>17.2</v>
      </c>
      <c r="J7" s="11">
        <v>28</v>
      </c>
      <c r="K7" s="11">
        <v>35</v>
      </c>
      <c r="L7" s="11">
        <v>42</v>
      </c>
      <c r="M7" s="11">
        <v>4.3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7.4</v>
      </c>
      <c r="D8" s="11">
        <v>14</v>
      </c>
      <c r="E8" s="11">
        <v>14.8</v>
      </c>
      <c r="F8" s="11">
        <v>11.1</v>
      </c>
      <c r="G8" s="11">
        <v>21</v>
      </c>
      <c r="H8" s="11">
        <v>22.2</v>
      </c>
      <c r="I8" s="11">
        <v>14.8</v>
      </c>
      <c r="J8" s="11">
        <v>28</v>
      </c>
      <c r="K8" s="11">
        <v>35</v>
      </c>
      <c r="L8" s="11">
        <v>42</v>
      </c>
      <c r="M8" s="11">
        <v>3.7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4.4000000000000004</v>
      </c>
      <c r="D11" s="11">
        <v>7.6</v>
      </c>
      <c r="E11" s="11">
        <v>8.8000000000000007</v>
      </c>
      <c r="F11" s="11">
        <v>6.6</v>
      </c>
      <c r="G11" s="11">
        <v>11.4</v>
      </c>
      <c r="H11" s="11">
        <v>13.2</v>
      </c>
      <c r="I11" s="11">
        <v>8.8000000000000007</v>
      </c>
      <c r="J11" s="11">
        <v>15.2</v>
      </c>
      <c r="K11" s="11">
        <v>19</v>
      </c>
      <c r="L11" s="11">
        <v>22.8</v>
      </c>
      <c r="M11" s="11">
        <v>2.2000000000000002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4.4000000000000004</v>
      </c>
      <c r="D12" s="11">
        <v>7.6</v>
      </c>
      <c r="E12" s="11">
        <v>8.8000000000000007</v>
      </c>
      <c r="F12" s="11">
        <v>6.6</v>
      </c>
      <c r="G12" s="11">
        <v>11.4</v>
      </c>
      <c r="H12" s="11">
        <v>13.2</v>
      </c>
      <c r="I12" s="11">
        <v>8.8000000000000007</v>
      </c>
      <c r="J12" s="11">
        <v>15.2</v>
      </c>
      <c r="K12" s="11">
        <v>19</v>
      </c>
      <c r="L12" s="11">
        <v>22.8</v>
      </c>
      <c r="M12" s="11">
        <v>2.2000000000000002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6</v>
      </c>
      <c r="D13" s="11">
        <v>10</v>
      </c>
      <c r="E13" s="11">
        <v>12</v>
      </c>
      <c r="F13" s="11">
        <v>9</v>
      </c>
      <c r="G13" s="11">
        <v>15</v>
      </c>
      <c r="H13" s="11">
        <v>18</v>
      </c>
      <c r="I13" s="11">
        <v>12</v>
      </c>
      <c r="J13" s="11">
        <v>20</v>
      </c>
      <c r="K13" s="11">
        <v>25</v>
      </c>
      <c r="L13" s="11">
        <v>30</v>
      </c>
      <c r="M13" s="11">
        <v>3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6.6</v>
      </c>
      <c r="D14" s="11">
        <v>11.2</v>
      </c>
      <c r="E14" s="11">
        <v>13.2</v>
      </c>
      <c r="F14" s="11">
        <v>9.9</v>
      </c>
      <c r="G14" s="11">
        <v>16.8</v>
      </c>
      <c r="H14" s="11">
        <v>19.8</v>
      </c>
      <c r="I14" s="11">
        <v>13.2</v>
      </c>
      <c r="J14" s="11">
        <v>22.4</v>
      </c>
      <c r="K14" s="11">
        <v>28</v>
      </c>
      <c r="L14" s="11">
        <v>33.6</v>
      </c>
      <c r="M14" s="11">
        <v>3.3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6.6</v>
      </c>
      <c r="D15" s="11">
        <v>11.2</v>
      </c>
      <c r="E15" s="11">
        <v>13.2</v>
      </c>
      <c r="F15" s="11">
        <v>9.9</v>
      </c>
      <c r="G15" s="11">
        <v>16.8</v>
      </c>
      <c r="H15" s="11">
        <v>19.8</v>
      </c>
      <c r="I15" s="11">
        <v>13.2</v>
      </c>
      <c r="J15" s="11">
        <v>22.4</v>
      </c>
      <c r="K15" s="11">
        <v>28</v>
      </c>
      <c r="L15" s="11">
        <v>33.6</v>
      </c>
      <c r="M15" s="11">
        <v>3.3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6.6</v>
      </c>
      <c r="D16" s="11">
        <v>11.2</v>
      </c>
      <c r="E16" s="11">
        <v>13.2</v>
      </c>
      <c r="F16" s="11">
        <v>9.9</v>
      </c>
      <c r="G16" s="11">
        <v>16.8</v>
      </c>
      <c r="H16" s="11">
        <v>19.8</v>
      </c>
      <c r="I16" s="11">
        <v>13.2</v>
      </c>
      <c r="J16" s="11">
        <v>22.4</v>
      </c>
      <c r="K16" s="11">
        <v>28</v>
      </c>
      <c r="L16" s="11">
        <v>33.6</v>
      </c>
      <c r="M16" s="11">
        <v>3.3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7</v>
      </c>
      <c r="D19" s="11">
        <v>12.4</v>
      </c>
      <c r="E19" s="11">
        <v>14</v>
      </c>
      <c r="F19" s="11">
        <v>10.5</v>
      </c>
      <c r="G19" s="11">
        <v>18.600000000000001</v>
      </c>
      <c r="H19" s="11">
        <v>21</v>
      </c>
      <c r="I19" s="11">
        <v>14</v>
      </c>
      <c r="J19" s="11">
        <v>24.8</v>
      </c>
      <c r="K19" s="11">
        <v>31</v>
      </c>
      <c r="L19" s="11">
        <v>37.200000000000003</v>
      </c>
      <c r="M19" s="11">
        <v>3.5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5.4</v>
      </c>
      <c r="D20" s="11">
        <v>9.4</v>
      </c>
      <c r="E20" s="11">
        <v>10.8</v>
      </c>
      <c r="F20" s="11">
        <v>8.1</v>
      </c>
      <c r="G20" s="11">
        <v>14.1</v>
      </c>
      <c r="H20" s="11">
        <v>16.2</v>
      </c>
      <c r="I20" s="11">
        <v>10.8</v>
      </c>
      <c r="J20" s="11">
        <v>18.8</v>
      </c>
      <c r="K20" s="11">
        <v>23.5</v>
      </c>
      <c r="L20" s="11">
        <v>28.2</v>
      </c>
      <c r="M20" s="11">
        <v>2.7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5.8</v>
      </c>
      <c r="D21" s="11">
        <v>9.8000000000000007</v>
      </c>
      <c r="E21" s="11">
        <v>11.6</v>
      </c>
      <c r="F21" s="11">
        <v>8.6999999999999993</v>
      </c>
      <c r="G21" s="11">
        <v>14.7</v>
      </c>
      <c r="H21" s="11">
        <v>17.399999999999999</v>
      </c>
      <c r="I21" s="11">
        <v>11.6</v>
      </c>
      <c r="J21" s="11">
        <v>19.600000000000001</v>
      </c>
      <c r="K21" s="11">
        <v>24.5</v>
      </c>
      <c r="L21" s="11">
        <v>29.4</v>
      </c>
      <c r="M21" s="11">
        <v>2.9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5.8</v>
      </c>
      <c r="D22" s="11">
        <v>9.8000000000000007</v>
      </c>
      <c r="E22" s="11">
        <v>11.6</v>
      </c>
      <c r="F22" s="11">
        <v>8.6999999999999993</v>
      </c>
      <c r="G22" s="11">
        <v>14.7</v>
      </c>
      <c r="H22" s="11">
        <v>17.399999999999999</v>
      </c>
      <c r="I22" s="11">
        <v>11.6</v>
      </c>
      <c r="J22" s="11">
        <v>19.600000000000001</v>
      </c>
      <c r="K22" s="11">
        <v>24.5</v>
      </c>
      <c r="L22" s="11">
        <v>29.4</v>
      </c>
      <c r="M22" s="11">
        <v>2.9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5.8</v>
      </c>
      <c r="D23" s="11">
        <v>9.8000000000000007</v>
      </c>
      <c r="E23" s="11">
        <v>11.6</v>
      </c>
      <c r="F23" s="11">
        <v>8.6999999999999993</v>
      </c>
      <c r="G23" s="11">
        <v>14.7</v>
      </c>
      <c r="H23" s="11">
        <v>17.399999999999999</v>
      </c>
      <c r="I23" s="11">
        <v>11.6</v>
      </c>
      <c r="J23" s="11">
        <v>19.600000000000001</v>
      </c>
      <c r="K23" s="11">
        <v>24.5</v>
      </c>
      <c r="L23" s="11">
        <v>29.4</v>
      </c>
      <c r="M23" s="11">
        <v>2.9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73</v>
      </c>
      <c r="C26" s="10">
        <v>6.4</v>
      </c>
      <c r="D26" s="11">
        <v>12</v>
      </c>
      <c r="E26" s="11">
        <v>12.8</v>
      </c>
      <c r="F26" s="11">
        <v>9.6</v>
      </c>
      <c r="G26" s="11">
        <v>18</v>
      </c>
      <c r="H26" s="11">
        <v>19.2</v>
      </c>
      <c r="I26" s="11">
        <v>12.8</v>
      </c>
      <c r="J26" s="11">
        <v>24</v>
      </c>
      <c r="K26" s="11">
        <v>30</v>
      </c>
      <c r="L26" s="11">
        <v>36</v>
      </c>
      <c r="M26" s="11">
        <v>3.2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5.6</v>
      </c>
      <c r="D27" s="11">
        <v>10</v>
      </c>
      <c r="E27" s="11">
        <v>11.2</v>
      </c>
      <c r="F27" s="11">
        <v>8.4</v>
      </c>
      <c r="G27" s="11">
        <v>15</v>
      </c>
      <c r="H27" s="11">
        <v>16.8</v>
      </c>
      <c r="I27" s="11">
        <v>11.2</v>
      </c>
      <c r="J27" s="11">
        <v>20</v>
      </c>
      <c r="K27" s="11">
        <v>25</v>
      </c>
      <c r="L27" s="11">
        <v>30</v>
      </c>
      <c r="M27" s="11">
        <v>2.8</v>
      </c>
    </row>
    <row r="28" spans="1:13" s="13" customFormat="1" ht="15.95" customHeight="1" x14ac:dyDescent="0.2">
      <c r="A28" s="8" t="s">
        <v>32</v>
      </c>
      <c r="B28" s="9" t="s">
        <v>74</v>
      </c>
      <c r="C28" s="10">
        <v>6.4</v>
      </c>
      <c r="D28" s="11">
        <v>12</v>
      </c>
      <c r="E28" s="11">
        <v>12.8</v>
      </c>
      <c r="F28" s="11">
        <v>9.6</v>
      </c>
      <c r="G28" s="11">
        <v>18</v>
      </c>
      <c r="H28" s="11">
        <v>19.2</v>
      </c>
      <c r="I28" s="11">
        <v>12.8</v>
      </c>
      <c r="J28" s="11">
        <v>24</v>
      </c>
      <c r="K28" s="11">
        <v>30</v>
      </c>
      <c r="L28" s="11">
        <v>36</v>
      </c>
      <c r="M28" s="11">
        <v>3.2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5.6</v>
      </c>
      <c r="D29" s="11">
        <v>10</v>
      </c>
      <c r="E29" s="11">
        <v>11.2</v>
      </c>
      <c r="F29" s="11">
        <v>8.4</v>
      </c>
      <c r="G29" s="11">
        <v>15</v>
      </c>
      <c r="H29" s="11">
        <v>16.8</v>
      </c>
      <c r="I29" s="11">
        <v>11.2</v>
      </c>
      <c r="J29" s="11">
        <v>20</v>
      </c>
      <c r="K29" s="11">
        <v>25</v>
      </c>
      <c r="L29" s="11">
        <v>30</v>
      </c>
      <c r="M29" s="11">
        <v>2.8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6.4</v>
      </c>
      <c r="D30" s="11">
        <v>12</v>
      </c>
      <c r="E30" s="11">
        <v>12.8</v>
      </c>
      <c r="F30" s="11">
        <v>9.6</v>
      </c>
      <c r="G30" s="11">
        <v>18</v>
      </c>
      <c r="H30" s="11">
        <v>19.2</v>
      </c>
      <c r="I30" s="11">
        <v>12.8</v>
      </c>
      <c r="J30" s="11">
        <v>24</v>
      </c>
      <c r="K30" s="11">
        <v>30</v>
      </c>
      <c r="L30" s="11">
        <v>36</v>
      </c>
      <c r="M30" s="11">
        <v>3.2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75</v>
      </c>
      <c r="C33" s="10">
        <v>4.3</v>
      </c>
      <c r="D33" s="11">
        <v>8.1999999999999993</v>
      </c>
      <c r="E33" s="11">
        <v>8.6</v>
      </c>
      <c r="F33" s="11">
        <v>6.5</v>
      </c>
      <c r="G33" s="11">
        <v>12.3</v>
      </c>
      <c r="H33" s="11">
        <v>12.9</v>
      </c>
      <c r="I33" s="11">
        <v>8.6</v>
      </c>
      <c r="J33" s="11">
        <v>16.399999999999999</v>
      </c>
      <c r="K33" s="11">
        <v>20.5</v>
      </c>
      <c r="L33" s="11">
        <v>24.6</v>
      </c>
      <c r="M33" s="11">
        <v>2.2000000000000002</v>
      </c>
    </row>
    <row r="34" spans="1:13" s="13" customFormat="1" ht="15.95" customHeight="1" x14ac:dyDescent="0.2">
      <c r="A34" s="8" t="s">
        <v>31</v>
      </c>
      <c r="B34" s="9" t="s">
        <v>76</v>
      </c>
      <c r="C34" s="10">
        <v>6.2</v>
      </c>
      <c r="D34" s="11">
        <v>9.6</v>
      </c>
      <c r="E34" s="11">
        <v>12.4</v>
      </c>
      <c r="F34" s="11">
        <v>9.3000000000000007</v>
      </c>
      <c r="G34" s="11">
        <v>14.4</v>
      </c>
      <c r="H34" s="11">
        <v>18.600000000000001</v>
      </c>
      <c r="I34" s="11">
        <v>12.4</v>
      </c>
      <c r="J34" s="11">
        <v>19.2</v>
      </c>
      <c r="K34" s="11">
        <v>24</v>
      </c>
      <c r="L34" s="11">
        <v>28.8</v>
      </c>
      <c r="M34" s="11">
        <v>3.1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5.0999999999999996</v>
      </c>
      <c r="D35" s="11">
        <v>8.8000000000000007</v>
      </c>
      <c r="E35" s="11">
        <v>10.199999999999999</v>
      </c>
      <c r="F35" s="11">
        <v>7.7</v>
      </c>
      <c r="G35" s="11">
        <v>13.2</v>
      </c>
      <c r="H35" s="11">
        <v>15.3</v>
      </c>
      <c r="I35" s="11">
        <v>10.199999999999999</v>
      </c>
      <c r="J35" s="11">
        <v>17.600000000000001</v>
      </c>
      <c r="K35" s="11">
        <v>22</v>
      </c>
      <c r="L35" s="11">
        <v>26.4</v>
      </c>
      <c r="M35" s="11">
        <v>2.6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3.9</v>
      </c>
      <c r="D36" s="11">
        <v>6.4</v>
      </c>
      <c r="E36" s="11">
        <v>7.8</v>
      </c>
      <c r="F36" s="11">
        <v>5.9</v>
      </c>
      <c r="G36" s="11">
        <v>9.6</v>
      </c>
      <c r="H36" s="11">
        <v>11.7</v>
      </c>
      <c r="I36" s="11">
        <v>7.8</v>
      </c>
      <c r="J36" s="11">
        <v>12.8</v>
      </c>
      <c r="K36" s="11">
        <v>16</v>
      </c>
      <c r="L36" s="11">
        <v>19.2</v>
      </c>
      <c r="M36" s="11">
        <v>2</v>
      </c>
    </row>
    <row r="37" spans="1:13" s="13" customFormat="1" ht="15.95" customHeight="1" x14ac:dyDescent="0.2">
      <c r="A37" s="8" t="s">
        <v>36</v>
      </c>
      <c r="B37" s="9" t="s">
        <v>77</v>
      </c>
      <c r="C37" s="10">
        <v>5.7</v>
      </c>
      <c r="D37" s="11">
        <v>9.4</v>
      </c>
      <c r="E37" s="11">
        <v>11.4</v>
      </c>
      <c r="F37" s="11">
        <v>8.6</v>
      </c>
      <c r="G37" s="11">
        <v>14.1</v>
      </c>
      <c r="H37" s="11">
        <v>17.100000000000001</v>
      </c>
      <c r="I37" s="11">
        <v>11.4</v>
      </c>
      <c r="J37" s="11">
        <v>18.8</v>
      </c>
      <c r="K37" s="11">
        <v>23.5</v>
      </c>
      <c r="L37" s="11">
        <v>28.2</v>
      </c>
      <c r="M37" s="11">
        <v>2.9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5.7</v>
      </c>
      <c r="D38" s="11">
        <v>9.4</v>
      </c>
      <c r="E38" s="11">
        <v>11.4</v>
      </c>
      <c r="F38" s="11">
        <v>8.6</v>
      </c>
      <c r="G38" s="11">
        <v>14.1</v>
      </c>
      <c r="H38" s="11">
        <v>17.100000000000001</v>
      </c>
      <c r="I38" s="11">
        <v>11.4</v>
      </c>
      <c r="J38" s="11">
        <v>18.8</v>
      </c>
      <c r="K38" s="11">
        <v>23.5</v>
      </c>
      <c r="L38" s="11">
        <v>28.2</v>
      </c>
      <c r="M38" s="11">
        <v>2.9</v>
      </c>
    </row>
    <row r="39" spans="1:13" s="13" customFormat="1" ht="15.95" customHeight="1" x14ac:dyDescent="0.2">
      <c r="A39" s="8" t="s">
        <v>44</v>
      </c>
      <c r="B39" s="9" t="s">
        <v>78</v>
      </c>
      <c r="C39" s="10">
        <v>5.7</v>
      </c>
      <c r="D39" s="11">
        <v>9.4</v>
      </c>
      <c r="E39" s="11">
        <v>11.4</v>
      </c>
      <c r="F39" s="11">
        <v>8.6</v>
      </c>
      <c r="G39" s="11">
        <v>14.1</v>
      </c>
      <c r="H39" s="11">
        <v>17.100000000000001</v>
      </c>
      <c r="I39" s="11">
        <v>11.4</v>
      </c>
      <c r="J39" s="11">
        <v>18.8</v>
      </c>
      <c r="K39" s="11">
        <v>23.5</v>
      </c>
      <c r="L39" s="11">
        <v>28.2</v>
      </c>
      <c r="M39" s="11">
        <v>2.9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10.6</v>
      </c>
      <c r="D42" s="11">
        <v>17.8</v>
      </c>
      <c r="E42" s="11">
        <v>21.2</v>
      </c>
      <c r="F42" s="11">
        <v>15.9</v>
      </c>
      <c r="G42" s="11">
        <v>26.7</v>
      </c>
      <c r="H42" s="11">
        <v>31.8</v>
      </c>
      <c r="I42" s="11">
        <v>21.2</v>
      </c>
      <c r="J42" s="11">
        <v>35.6</v>
      </c>
      <c r="K42" s="11">
        <v>44.5</v>
      </c>
      <c r="L42" s="11">
        <v>53.4</v>
      </c>
      <c r="M42" s="11">
        <v>5.3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82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24.75" customHeight="1" x14ac:dyDescent="0.2">
      <c r="A45" s="33" t="s">
        <v>83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13" customFormat="1" ht="15.9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ht="19.5" customHeight="1" x14ac:dyDescent="0.2">
      <c r="A47" s="20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3" ht="15.95" customHeight="1" x14ac:dyDescent="0.2">
      <c r="A48" s="30"/>
      <c r="B48" s="30"/>
      <c r="C48" s="30"/>
      <c r="D48" s="30"/>
      <c r="E48" s="30"/>
      <c r="F48" s="13"/>
      <c r="G48" s="30"/>
      <c r="H48" s="30"/>
      <c r="I48" s="30"/>
      <c r="J48" s="30"/>
      <c r="K48" s="30"/>
    </row>
    <row r="49" spans="1:12" ht="15.95" customHeight="1" x14ac:dyDescent="0.2">
      <c r="A49" s="48"/>
      <c r="B49" s="48"/>
      <c r="C49" s="30"/>
      <c r="D49" s="30"/>
      <c r="E49" s="49"/>
      <c r="F49" s="49"/>
      <c r="G49" s="50"/>
      <c r="H49" s="50"/>
      <c r="I49" s="50"/>
      <c r="J49" s="50"/>
      <c r="K49" s="50"/>
      <c r="L49" s="48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51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2"/>
      <c r="H51" s="52"/>
      <c r="I51" s="52"/>
      <c r="J51" s="52"/>
      <c r="K51" s="52"/>
      <c r="L51" s="47"/>
    </row>
    <row r="52" spans="1:12" s="44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30"/>
      <c r="D54" s="30"/>
      <c r="E54" s="49"/>
      <c r="F54" s="49"/>
      <c r="G54" s="52"/>
      <c r="H54" s="52"/>
      <c r="I54" s="52"/>
      <c r="J54" s="52"/>
      <c r="K54" s="52"/>
      <c r="L54" s="53"/>
    </row>
    <row r="55" spans="1:12" s="44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2" s="44" customFormat="1" ht="15.95" customHeight="1" x14ac:dyDescent="0.2">
      <c r="A59" s="48"/>
      <c r="B59" s="48"/>
      <c r="C59" s="53"/>
      <c r="D59" s="53"/>
      <c r="E59" s="49"/>
      <c r="F59" s="49"/>
      <c r="G59" s="50"/>
      <c r="H59" s="50"/>
      <c r="I59" s="50"/>
      <c r="J59" s="50"/>
      <c r="K59" s="50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1"/>
      <c r="B63" s="2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44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1"/>
      <c r="B69" s="2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44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1"/>
      <c r="B74" s="2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44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1"/>
      <c r="B82" s="2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1"/>
      <c r="B84" s="1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44" customFormat="1" ht="15.95" customHeight="1" x14ac:dyDescent="0.2">
      <c r="A85" s="47"/>
      <c r="G85" s="56"/>
      <c r="H85" s="56"/>
      <c r="I85" s="57"/>
      <c r="K85" s="57"/>
    </row>
    <row r="86" spans="1:12" s="13" customFormat="1" ht="15.95" customHeight="1" x14ac:dyDescent="0.2">
      <c r="A86" s="21"/>
      <c r="B86" s="21"/>
      <c r="C86" s="47"/>
      <c r="D86" s="47"/>
      <c r="E86" s="47"/>
      <c r="F86" s="48"/>
      <c r="G86" s="58"/>
      <c r="H86" s="58"/>
      <c r="I86" s="47"/>
      <c r="J86" s="58"/>
      <c r="K86" s="47"/>
      <c r="L86" s="47"/>
    </row>
    <row r="87" spans="1:12" s="22" customFormat="1" ht="15.95" customHeight="1" x14ac:dyDescent="0.2">
      <c r="A87" s="1"/>
      <c r="B87" s="2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ht="15.95" customHeigh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1"/>
      <c r="B91" s="2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1"/>
      <c r="B98" s="2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1"/>
      <c r="B104" s="2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1"/>
      <c r="B109" s="2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1"/>
      <c r="B117" s="2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1"/>
      <c r="B119" s="1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</sheetData>
  <mergeCells count="17">
    <mergeCell ref="A45:M45"/>
    <mergeCell ref="A46:M46"/>
    <mergeCell ref="J3:J4"/>
    <mergeCell ref="K3:K4"/>
    <mergeCell ref="L3:L4"/>
    <mergeCell ref="M3:M4"/>
    <mergeCell ref="A44:M44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70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9.5" customHeight="1" x14ac:dyDescent="0.2">
      <c r="A2" s="37" t="s">
        <v>131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6.9</v>
      </c>
      <c r="D6" s="11">
        <v>12.2</v>
      </c>
      <c r="E6" s="11">
        <v>13.8</v>
      </c>
      <c r="F6" s="11">
        <v>10.4</v>
      </c>
      <c r="G6" s="11">
        <v>18.3</v>
      </c>
      <c r="H6" s="11">
        <v>20.7</v>
      </c>
      <c r="I6" s="11">
        <v>13.8</v>
      </c>
      <c r="J6" s="11">
        <v>24.4</v>
      </c>
      <c r="K6" s="11">
        <v>30.5</v>
      </c>
      <c r="L6" s="11">
        <v>36.6</v>
      </c>
      <c r="M6" s="11">
        <v>3.5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7.5</v>
      </c>
      <c r="D7" s="11">
        <v>12.2</v>
      </c>
      <c r="E7" s="11">
        <v>15</v>
      </c>
      <c r="F7" s="11">
        <v>11.3</v>
      </c>
      <c r="G7" s="11">
        <v>18.3</v>
      </c>
      <c r="H7" s="11">
        <v>22.5</v>
      </c>
      <c r="I7" s="11">
        <v>15</v>
      </c>
      <c r="J7" s="11">
        <v>24.4</v>
      </c>
      <c r="K7" s="11">
        <v>30.5</v>
      </c>
      <c r="L7" s="11">
        <v>36.6</v>
      </c>
      <c r="M7" s="11">
        <v>3.8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6.4</v>
      </c>
      <c r="D8" s="11">
        <v>12.2</v>
      </c>
      <c r="E8" s="11">
        <v>12.8</v>
      </c>
      <c r="F8" s="11">
        <v>9.6</v>
      </c>
      <c r="G8" s="11">
        <v>18.3</v>
      </c>
      <c r="H8" s="11">
        <v>19.2</v>
      </c>
      <c r="I8" s="11">
        <v>12.8</v>
      </c>
      <c r="J8" s="11">
        <v>24.4</v>
      </c>
      <c r="K8" s="11">
        <v>30.5</v>
      </c>
      <c r="L8" s="11">
        <v>36.6</v>
      </c>
      <c r="M8" s="11">
        <v>3.2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4.0999999999999996</v>
      </c>
      <c r="D11" s="11">
        <v>7</v>
      </c>
      <c r="E11" s="11">
        <v>8.1999999999999993</v>
      </c>
      <c r="F11" s="11">
        <v>6.2</v>
      </c>
      <c r="G11" s="11">
        <v>10.5</v>
      </c>
      <c r="H11" s="11">
        <v>12.3</v>
      </c>
      <c r="I11" s="11">
        <v>8.1999999999999993</v>
      </c>
      <c r="J11" s="11">
        <v>14</v>
      </c>
      <c r="K11" s="11">
        <v>17.5</v>
      </c>
      <c r="L11" s="11">
        <v>21</v>
      </c>
      <c r="M11" s="11">
        <v>2.1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4.0999999999999996</v>
      </c>
      <c r="D12" s="11">
        <v>7</v>
      </c>
      <c r="E12" s="11">
        <v>8.1999999999999993</v>
      </c>
      <c r="F12" s="11">
        <v>6.2</v>
      </c>
      <c r="G12" s="11">
        <v>10.5</v>
      </c>
      <c r="H12" s="11">
        <v>12.3</v>
      </c>
      <c r="I12" s="11">
        <v>8.1999999999999993</v>
      </c>
      <c r="J12" s="11">
        <v>14</v>
      </c>
      <c r="K12" s="11">
        <v>17.5</v>
      </c>
      <c r="L12" s="11">
        <v>21</v>
      </c>
      <c r="M12" s="11">
        <v>2.1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5.5</v>
      </c>
      <c r="D13" s="11">
        <v>9.1999999999999993</v>
      </c>
      <c r="E13" s="11">
        <v>11</v>
      </c>
      <c r="F13" s="11">
        <v>8.3000000000000007</v>
      </c>
      <c r="G13" s="11">
        <v>13.8</v>
      </c>
      <c r="H13" s="11">
        <v>16.5</v>
      </c>
      <c r="I13" s="11">
        <v>11</v>
      </c>
      <c r="J13" s="11">
        <v>18.399999999999999</v>
      </c>
      <c r="K13" s="11">
        <v>23</v>
      </c>
      <c r="L13" s="11">
        <v>27.6</v>
      </c>
      <c r="M13" s="11">
        <v>2.8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6.2</v>
      </c>
      <c r="D14" s="11">
        <v>10.4</v>
      </c>
      <c r="E14" s="11">
        <v>12.4</v>
      </c>
      <c r="F14" s="11">
        <v>9.3000000000000007</v>
      </c>
      <c r="G14" s="11">
        <v>15.6</v>
      </c>
      <c r="H14" s="11">
        <v>18.600000000000001</v>
      </c>
      <c r="I14" s="11">
        <v>12.4</v>
      </c>
      <c r="J14" s="11">
        <v>20.8</v>
      </c>
      <c r="K14" s="11">
        <v>26</v>
      </c>
      <c r="L14" s="11">
        <v>31.2</v>
      </c>
      <c r="M14" s="11">
        <v>3.1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6.2</v>
      </c>
      <c r="D15" s="11">
        <v>10.4</v>
      </c>
      <c r="E15" s="11">
        <v>12.4</v>
      </c>
      <c r="F15" s="11">
        <v>9.3000000000000007</v>
      </c>
      <c r="G15" s="11">
        <v>15.6</v>
      </c>
      <c r="H15" s="11">
        <v>18.600000000000001</v>
      </c>
      <c r="I15" s="11">
        <v>12.4</v>
      </c>
      <c r="J15" s="11">
        <v>20.8</v>
      </c>
      <c r="K15" s="11">
        <v>26</v>
      </c>
      <c r="L15" s="11">
        <v>31.2</v>
      </c>
      <c r="M15" s="11">
        <v>3.1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6.2</v>
      </c>
      <c r="D16" s="11">
        <v>10.4</v>
      </c>
      <c r="E16" s="11">
        <v>12.4</v>
      </c>
      <c r="F16" s="11">
        <v>9.3000000000000007</v>
      </c>
      <c r="G16" s="11">
        <v>15.6</v>
      </c>
      <c r="H16" s="11">
        <v>18.600000000000001</v>
      </c>
      <c r="I16" s="11">
        <v>12.4</v>
      </c>
      <c r="J16" s="11">
        <v>20.8</v>
      </c>
      <c r="K16" s="11">
        <v>26</v>
      </c>
      <c r="L16" s="11">
        <v>31.2</v>
      </c>
      <c r="M16" s="11">
        <v>3.1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6</v>
      </c>
      <c r="D19" s="11">
        <v>10.6</v>
      </c>
      <c r="E19" s="11">
        <v>12</v>
      </c>
      <c r="F19" s="11">
        <v>9</v>
      </c>
      <c r="G19" s="11">
        <v>15.9</v>
      </c>
      <c r="H19" s="11">
        <v>18</v>
      </c>
      <c r="I19" s="11">
        <v>12</v>
      </c>
      <c r="J19" s="11">
        <v>21.2</v>
      </c>
      <c r="K19" s="11">
        <v>26.5</v>
      </c>
      <c r="L19" s="11">
        <v>31.8</v>
      </c>
      <c r="M19" s="11">
        <v>3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4.5999999999999996</v>
      </c>
      <c r="D20" s="11">
        <v>8</v>
      </c>
      <c r="E20" s="11">
        <v>9.1999999999999993</v>
      </c>
      <c r="F20" s="11">
        <v>6.9</v>
      </c>
      <c r="G20" s="11">
        <v>12</v>
      </c>
      <c r="H20" s="11">
        <v>13.8</v>
      </c>
      <c r="I20" s="11">
        <v>9.1999999999999993</v>
      </c>
      <c r="J20" s="11">
        <v>16</v>
      </c>
      <c r="K20" s="11">
        <v>20</v>
      </c>
      <c r="L20" s="11">
        <v>24</v>
      </c>
      <c r="M20" s="11">
        <v>2.2999999999999998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4.9000000000000004</v>
      </c>
      <c r="D21" s="11">
        <v>8.1999999999999993</v>
      </c>
      <c r="E21" s="11">
        <v>9.8000000000000007</v>
      </c>
      <c r="F21" s="11">
        <v>7.4</v>
      </c>
      <c r="G21" s="11">
        <v>12.3</v>
      </c>
      <c r="H21" s="11">
        <v>14.7</v>
      </c>
      <c r="I21" s="11">
        <v>9.8000000000000007</v>
      </c>
      <c r="J21" s="11">
        <v>16.399999999999999</v>
      </c>
      <c r="K21" s="11">
        <v>20.5</v>
      </c>
      <c r="L21" s="11">
        <v>24.6</v>
      </c>
      <c r="M21" s="11">
        <v>2.5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4.9000000000000004</v>
      </c>
      <c r="D22" s="11">
        <v>8.1999999999999993</v>
      </c>
      <c r="E22" s="11">
        <v>9.8000000000000007</v>
      </c>
      <c r="F22" s="11">
        <v>7.4</v>
      </c>
      <c r="G22" s="11">
        <v>12.3</v>
      </c>
      <c r="H22" s="11">
        <v>14.7</v>
      </c>
      <c r="I22" s="11">
        <v>9.8000000000000007</v>
      </c>
      <c r="J22" s="11">
        <v>16.399999999999999</v>
      </c>
      <c r="K22" s="11">
        <v>20.5</v>
      </c>
      <c r="L22" s="11">
        <v>24.6</v>
      </c>
      <c r="M22" s="11">
        <v>2.5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4.9000000000000004</v>
      </c>
      <c r="D23" s="11">
        <v>8.1999999999999993</v>
      </c>
      <c r="E23" s="11">
        <v>9.8000000000000007</v>
      </c>
      <c r="F23" s="11">
        <v>7.4</v>
      </c>
      <c r="G23" s="11">
        <v>12.3</v>
      </c>
      <c r="H23" s="11">
        <v>14.7</v>
      </c>
      <c r="I23" s="11">
        <v>9.8000000000000007</v>
      </c>
      <c r="J23" s="11">
        <v>16.399999999999999</v>
      </c>
      <c r="K23" s="11">
        <v>20.5</v>
      </c>
      <c r="L23" s="11">
        <v>24.6</v>
      </c>
      <c r="M23" s="11">
        <v>2.5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5.9</v>
      </c>
      <c r="D26" s="11">
        <v>11</v>
      </c>
      <c r="E26" s="11">
        <v>11.8</v>
      </c>
      <c r="F26" s="11">
        <v>8.9</v>
      </c>
      <c r="G26" s="11">
        <v>16.5</v>
      </c>
      <c r="H26" s="11">
        <v>17.7</v>
      </c>
      <c r="I26" s="11">
        <v>11.8</v>
      </c>
      <c r="J26" s="11">
        <v>22</v>
      </c>
      <c r="K26" s="11">
        <v>27.5</v>
      </c>
      <c r="L26" s="11">
        <v>33</v>
      </c>
      <c r="M26" s="11">
        <v>3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5.2</v>
      </c>
      <c r="D27" s="11">
        <v>9.1999999999999993</v>
      </c>
      <c r="E27" s="11">
        <v>10.4</v>
      </c>
      <c r="F27" s="11">
        <v>7.8</v>
      </c>
      <c r="G27" s="11">
        <v>13.8</v>
      </c>
      <c r="H27" s="11">
        <v>15.6</v>
      </c>
      <c r="I27" s="11">
        <v>10.4</v>
      </c>
      <c r="J27" s="11">
        <v>18.399999999999999</v>
      </c>
      <c r="K27" s="11">
        <v>23</v>
      </c>
      <c r="L27" s="11">
        <v>27.6</v>
      </c>
      <c r="M27" s="11">
        <v>2.6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5.9</v>
      </c>
      <c r="D28" s="11">
        <v>11</v>
      </c>
      <c r="E28" s="11">
        <v>11.8</v>
      </c>
      <c r="F28" s="11">
        <v>8.9</v>
      </c>
      <c r="G28" s="11">
        <v>16.5</v>
      </c>
      <c r="H28" s="11">
        <v>17.7</v>
      </c>
      <c r="I28" s="11">
        <v>11.8</v>
      </c>
      <c r="J28" s="11">
        <v>22</v>
      </c>
      <c r="K28" s="11">
        <v>27.5</v>
      </c>
      <c r="L28" s="11">
        <v>33</v>
      </c>
      <c r="M28" s="11">
        <v>3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5.2</v>
      </c>
      <c r="D29" s="11">
        <v>9.1999999999999993</v>
      </c>
      <c r="E29" s="11">
        <v>10.4</v>
      </c>
      <c r="F29" s="11">
        <v>7.8</v>
      </c>
      <c r="G29" s="11">
        <v>13.8</v>
      </c>
      <c r="H29" s="11">
        <v>15.6</v>
      </c>
      <c r="I29" s="11">
        <v>10.4</v>
      </c>
      <c r="J29" s="11">
        <v>18.399999999999999</v>
      </c>
      <c r="K29" s="11">
        <v>23</v>
      </c>
      <c r="L29" s="11">
        <v>27.6</v>
      </c>
      <c r="M29" s="11">
        <v>2.6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5.9</v>
      </c>
      <c r="D30" s="11">
        <v>11</v>
      </c>
      <c r="E30" s="11">
        <v>11.8</v>
      </c>
      <c r="F30" s="11">
        <v>8.9</v>
      </c>
      <c r="G30" s="11">
        <v>16.5</v>
      </c>
      <c r="H30" s="11">
        <v>17.7</v>
      </c>
      <c r="I30" s="11">
        <v>11.8</v>
      </c>
      <c r="J30" s="11">
        <v>22</v>
      </c>
      <c r="K30" s="11">
        <v>27.5</v>
      </c>
      <c r="L30" s="11">
        <v>33</v>
      </c>
      <c r="M30" s="11">
        <v>3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4.3</v>
      </c>
      <c r="D33" s="11">
        <v>8.1999999999999993</v>
      </c>
      <c r="E33" s="11">
        <v>8.6</v>
      </c>
      <c r="F33" s="11">
        <v>6.5</v>
      </c>
      <c r="G33" s="11">
        <v>12.3</v>
      </c>
      <c r="H33" s="11">
        <v>12.9</v>
      </c>
      <c r="I33" s="11">
        <v>8.6</v>
      </c>
      <c r="J33" s="11">
        <v>16.399999999999999</v>
      </c>
      <c r="K33" s="11">
        <v>20.5</v>
      </c>
      <c r="L33" s="11">
        <v>24.6</v>
      </c>
      <c r="M33" s="11">
        <v>2.2000000000000002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6.2</v>
      </c>
      <c r="D34" s="11">
        <v>9.6</v>
      </c>
      <c r="E34" s="11">
        <v>12.4</v>
      </c>
      <c r="F34" s="11">
        <v>9.3000000000000007</v>
      </c>
      <c r="G34" s="11">
        <v>14.4</v>
      </c>
      <c r="H34" s="11">
        <v>18.600000000000001</v>
      </c>
      <c r="I34" s="11">
        <v>12.4</v>
      </c>
      <c r="J34" s="11">
        <v>19.2</v>
      </c>
      <c r="K34" s="11">
        <v>24</v>
      </c>
      <c r="L34" s="11">
        <v>28.8</v>
      </c>
      <c r="M34" s="11">
        <v>3.1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5.0999999999999996</v>
      </c>
      <c r="D35" s="11">
        <v>8.8000000000000007</v>
      </c>
      <c r="E35" s="11">
        <v>10.199999999999999</v>
      </c>
      <c r="F35" s="11">
        <v>7.7</v>
      </c>
      <c r="G35" s="11">
        <v>13.2</v>
      </c>
      <c r="H35" s="11">
        <v>15.3</v>
      </c>
      <c r="I35" s="11">
        <v>10.199999999999999</v>
      </c>
      <c r="J35" s="11">
        <v>17.600000000000001</v>
      </c>
      <c r="K35" s="11">
        <v>22</v>
      </c>
      <c r="L35" s="11">
        <v>26.4</v>
      </c>
      <c r="M35" s="11">
        <v>2.6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3.9</v>
      </c>
      <c r="D36" s="11">
        <v>6.4</v>
      </c>
      <c r="E36" s="11">
        <v>7.8</v>
      </c>
      <c r="F36" s="11">
        <v>5.9</v>
      </c>
      <c r="G36" s="11">
        <v>9.6</v>
      </c>
      <c r="H36" s="11">
        <v>11.7</v>
      </c>
      <c r="I36" s="11">
        <v>7.8</v>
      </c>
      <c r="J36" s="11">
        <v>12.8</v>
      </c>
      <c r="K36" s="11">
        <v>16</v>
      </c>
      <c r="L36" s="11">
        <v>19.2</v>
      </c>
      <c r="M36" s="11">
        <v>2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5.7</v>
      </c>
      <c r="D37" s="11">
        <v>9.4</v>
      </c>
      <c r="E37" s="11">
        <v>11.4</v>
      </c>
      <c r="F37" s="11">
        <v>8.6</v>
      </c>
      <c r="G37" s="11">
        <v>14.1</v>
      </c>
      <c r="H37" s="11">
        <v>17.100000000000001</v>
      </c>
      <c r="I37" s="11">
        <v>11.4</v>
      </c>
      <c r="J37" s="11">
        <v>18.8</v>
      </c>
      <c r="K37" s="11">
        <v>23.5</v>
      </c>
      <c r="L37" s="11">
        <v>28.2</v>
      </c>
      <c r="M37" s="11">
        <v>2.9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5.7</v>
      </c>
      <c r="D38" s="11">
        <v>9.4</v>
      </c>
      <c r="E38" s="11">
        <v>11.4</v>
      </c>
      <c r="F38" s="11">
        <v>8.6</v>
      </c>
      <c r="G38" s="11">
        <v>14.1</v>
      </c>
      <c r="H38" s="11">
        <v>17.100000000000001</v>
      </c>
      <c r="I38" s="11">
        <v>11.4</v>
      </c>
      <c r="J38" s="11">
        <v>18.8</v>
      </c>
      <c r="K38" s="11">
        <v>23.5</v>
      </c>
      <c r="L38" s="11">
        <v>28.2</v>
      </c>
      <c r="M38" s="11">
        <v>2.9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5.7</v>
      </c>
      <c r="D39" s="11">
        <v>9.4</v>
      </c>
      <c r="E39" s="11">
        <v>11.4</v>
      </c>
      <c r="F39" s="11">
        <v>8.6</v>
      </c>
      <c r="G39" s="11">
        <v>14.1</v>
      </c>
      <c r="H39" s="11">
        <v>17.100000000000001</v>
      </c>
      <c r="I39" s="11">
        <v>11.4</v>
      </c>
      <c r="J39" s="11">
        <v>18.8</v>
      </c>
      <c r="K39" s="11">
        <v>23.5</v>
      </c>
      <c r="L39" s="11">
        <v>28.2</v>
      </c>
      <c r="M39" s="11">
        <v>2.9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9.8000000000000007</v>
      </c>
      <c r="D42" s="11">
        <v>16.399999999999999</v>
      </c>
      <c r="E42" s="11">
        <v>19.600000000000001</v>
      </c>
      <c r="F42" s="11">
        <v>14.7</v>
      </c>
      <c r="G42" s="11">
        <v>24.6</v>
      </c>
      <c r="H42" s="11">
        <v>29.4</v>
      </c>
      <c r="I42" s="11">
        <v>19.600000000000001</v>
      </c>
      <c r="J42" s="11">
        <v>32.799999999999997</v>
      </c>
      <c r="K42" s="11">
        <v>41</v>
      </c>
      <c r="L42" s="11">
        <v>49.2</v>
      </c>
      <c r="M42" s="11">
        <v>4.9000000000000004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86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15.9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ht="19.5" customHeight="1" x14ac:dyDescent="0.2">
      <c r="A46" s="20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</row>
    <row r="47" spans="1:13" ht="15.95" customHeight="1" x14ac:dyDescent="0.2">
      <c r="A47" s="30"/>
      <c r="B47" s="30"/>
      <c r="C47" s="30"/>
      <c r="D47" s="30"/>
      <c r="E47" s="30"/>
      <c r="F47" s="13"/>
      <c r="G47" s="30"/>
      <c r="H47" s="30"/>
      <c r="I47" s="30"/>
      <c r="J47" s="30"/>
      <c r="K47" s="30"/>
    </row>
    <row r="48" spans="1:13" ht="15.95" customHeight="1" x14ac:dyDescent="0.2">
      <c r="A48" s="48"/>
      <c r="B48" s="48"/>
      <c r="C48" s="30"/>
      <c r="D48" s="30"/>
      <c r="E48" s="49"/>
      <c r="F48" s="49"/>
      <c r="G48" s="50"/>
      <c r="H48" s="50"/>
      <c r="I48" s="50"/>
      <c r="J48" s="50"/>
      <c r="K48" s="50"/>
      <c r="L48" s="48"/>
    </row>
    <row r="49" spans="1:12" s="44" customFormat="1" ht="15.95" customHeight="1" x14ac:dyDescent="0.2">
      <c r="A49" s="48"/>
      <c r="B49" s="48"/>
      <c r="C49" s="30"/>
      <c r="D49" s="30"/>
      <c r="E49" s="49"/>
      <c r="F49" s="49"/>
      <c r="G49" s="50"/>
      <c r="H49" s="50"/>
      <c r="I49" s="50"/>
      <c r="J49" s="50"/>
      <c r="K49" s="50"/>
      <c r="L49" s="51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2"/>
      <c r="H50" s="52"/>
      <c r="I50" s="52"/>
      <c r="J50" s="52"/>
      <c r="K50" s="52"/>
      <c r="L50" s="47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3"/>
    </row>
    <row r="52" spans="1:12" s="5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30"/>
      <c r="D53" s="30"/>
      <c r="E53" s="49"/>
      <c r="F53" s="49"/>
      <c r="G53" s="52"/>
      <c r="H53" s="52"/>
      <c r="I53" s="52"/>
      <c r="J53" s="52"/>
      <c r="K53" s="52"/>
      <c r="L53" s="53"/>
    </row>
    <row r="54" spans="1:12" s="44" customFormat="1" ht="15.95" customHeight="1" x14ac:dyDescent="0.2">
      <c r="A54" s="48"/>
      <c r="B54" s="48"/>
      <c r="C54" s="30"/>
      <c r="D54" s="30"/>
      <c r="E54" s="49"/>
      <c r="F54" s="49"/>
      <c r="G54" s="50"/>
      <c r="H54" s="50"/>
      <c r="I54" s="50"/>
      <c r="J54" s="50"/>
      <c r="K54" s="50"/>
      <c r="L54" s="53"/>
    </row>
    <row r="55" spans="1:12" s="13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44" customFormat="1" ht="15.95" customHeight="1" x14ac:dyDescent="0.2">
      <c r="A58" s="48"/>
      <c r="B58" s="48"/>
      <c r="C58" s="53"/>
      <c r="D58" s="53"/>
      <c r="E58" s="49"/>
      <c r="F58" s="49"/>
      <c r="G58" s="50"/>
      <c r="H58" s="50"/>
      <c r="I58" s="50"/>
      <c r="J58" s="50"/>
      <c r="K58" s="50"/>
      <c r="L58" s="53"/>
    </row>
    <row r="59" spans="1:12" s="13" customFormat="1" ht="15.95" customHeight="1" x14ac:dyDescent="0.2">
      <c r="A59" s="47"/>
      <c r="B59" s="54"/>
      <c r="C59" s="55"/>
      <c r="D59" s="55"/>
      <c r="E59" s="55"/>
      <c r="F59" s="53"/>
      <c r="G59" s="53"/>
      <c r="H59" s="53"/>
      <c r="I59" s="53"/>
      <c r="J59" s="53"/>
      <c r="K59" s="53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1"/>
      <c r="B62" s="2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44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1"/>
      <c r="B68" s="2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44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1"/>
      <c r="B73" s="2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44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1"/>
      <c r="B81" s="2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1"/>
      <c r="B83" s="1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44" customFormat="1" ht="15.95" customHeight="1" x14ac:dyDescent="0.2">
      <c r="A84" s="47"/>
      <c r="G84" s="56"/>
      <c r="H84" s="56"/>
      <c r="I84" s="57"/>
      <c r="K84" s="57"/>
    </row>
    <row r="85" spans="1:12" s="13" customFormat="1" ht="15.95" customHeight="1" x14ac:dyDescent="0.2">
      <c r="A85" s="21"/>
      <c r="B85" s="21"/>
      <c r="C85" s="47"/>
      <c r="D85" s="47"/>
      <c r="E85" s="47"/>
      <c r="F85" s="48"/>
      <c r="G85" s="58"/>
      <c r="H85" s="58"/>
      <c r="I85" s="47"/>
      <c r="J85" s="58"/>
      <c r="K85" s="47"/>
      <c r="L85" s="47"/>
    </row>
    <row r="86" spans="1:12" s="22" customFormat="1" ht="15.95" customHeight="1" x14ac:dyDescent="0.2">
      <c r="A86" s="1"/>
      <c r="B86" s="2"/>
      <c r="C86" s="59"/>
      <c r="D86" s="59"/>
      <c r="E86" s="59"/>
      <c r="F86" s="53"/>
      <c r="G86" s="53"/>
      <c r="H86" s="53"/>
      <c r="I86" s="53"/>
      <c r="J86" s="53"/>
      <c r="K86" s="53"/>
      <c r="L86" s="53"/>
    </row>
    <row r="87" spans="1:12" s="44" customFormat="1" ht="15.95" customHeight="1" x14ac:dyDescent="0.2">
      <c r="A87" s="47"/>
      <c r="B87" s="54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1"/>
      <c r="B90" s="2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1"/>
      <c r="B97" s="2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1"/>
      <c r="B103" s="2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1"/>
      <c r="B108" s="2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1"/>
      <c r="B116" s="2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1"/>
      <c r="B118" s="1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G119" s="56"/>
      <c r="H119" s="56"/>
      <c r="I119" s="57"/>
      <c r="K119" s="57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</sheetData>
  <mergeCells count="16">
    <mergeCell ref="A44:M44"/>
    <mergeCell ref="A45:M45"/>
    <mergeCell ref="J3:J4"/>
    <mergeCell ref="K3:K4"/>
    <mergeCell ref="L3:L4"/>
    <mergeCell ref="M3:M4"/>
    <mergeCell ref="I3:I4"/>
    <mergeCell ref="A1:M1"/>
    <mergeCell ref="A2:M2"/>
    <mergeCell ref="A3:B4"/>
    <mergeCell ref="C3:C4"/>
    <mergeCell ref="D3:D4"/>
    <mergeCell ref="E3:E4"/>
    <mergeCell ref="F3:F4"/>
    <mergeCell ref="G3:G4"/>
    <mergeCell ref="H3:H4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9.5" customHeight="1" x14ac:dyDescent="0.2">
      <c r="A2" s="37" t="s">
        <v>130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6.9</v>
      </c>
      <c r="D6" s="11">
        <v>12.2</v>
      </c>
      <c r="E6" s="11">
        <v>13.8</v>
      </c>
      <c r="F6" s="11">
        <v>10.4</v>
      </c>
      <c r="G6" s="11">
        <v>18.3</v>
      </c>
      <c r="H6" s="11">
        <v>20.7</v>
      </c>
      <c r="I6" s="11">
        <v>13.8</v>
      </c>
      <c r="J6" s="11">
        <v>24.4</v>
      </c>
      <c r="K6" s="11">
        <v>30.5</v>
      </c>
      <c r="L6" s="11">
        <v>36.6</v>
      </c>
      <c r="M6" s="11">
        <v>3.5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7.5</v>
      </c>
      <c r="D7" s="11">
        <v>12.2</v>
      </c>
      <c r="E7" s="11">
        <v>15</v>
      </c>
      <c r="F7" s="11">
        <v>11.3</v>
      </c>
      <c r="G7" s="11">
        <v>18.3</v>
      </c>
      <c r="H7" s="11">
        <v>22.5</v>
      </c>
      <c r="I7" s="11">
        <v>15</v>
      </c>
      <c r="J7" s="11">
        <v>24.4</v>
      </c>
      <c r="K7" s="11">
        <v>30.5</v>
      </c>
      <c r="L7" s="11">
        <v>36.6</v>
      </c>
      <c r="M7" s="11">
        <v>3.8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6.4</v>
      </c>
      <c r="D8" s="11">
        <v>12.2</v>
      </c>
      <c r="E8" s="11">
        <v>12.8</v>
      </c>
      <c r="F8" s="11">
        <v>9.6</v>
      </c>
      <c r="G8" s="11">
        <v>18.3</v>
      </c>
      <c r="H8" s="11">
        <v>19.2</v>
      </c>
      <c r="I8" s="11">
        <v>12.8</v>
      </c>
      <c r="J8" s="11">
        <v>24.4</v>
      </c>
      <c r="K8" s="11">
        <v>30.5</v>
      </c>
      <c r="L8" s="11">
        <v>36.6</v>
      </c>
      <c r="M8" s="11">
        <v>3.2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4.0999999999999996</v>
      </c>
      <c r="D11" s="11">
        <v>7</v>
      </c>
      <c r="E11" s="11">
        <v>8.1999999999999993</v>
      </c>
      <c r="F11" s="11">
        <v>6.2</v>
      </c>
      <c r="G11" s="11">
        <v>10.5</v>
      </c>
      <c r="H11" s="11">
        <v>12.3</v>
      </c>
      <c r="I11" s="11">
        <v>8.1999999999999993</v>
      </c>
      <c r="J11" s="11">
        <v>14</v>
      </c>
      <c r="K11" s="11">
        <v>17.5</v>
      </c>
      <c r="L11" s="11">
        <v>21</v>
      </c>
      <c r="M11" s="11">
        <v>2.1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4.0999999999999996</v>
      </c>
      <c r="D12" s="11">
        <v>7</v>
      </c>
      <c r="E12" s="11">
        <v>8.1999999999999993</v>
      </c>
      <c r="F12" s="11">
        <v>6.2</v>
      </c>
      <c r="G12" s="11">
        <v>10.5</v>
      </c>
      <c r="H12" s="11">
        <v>12.3</v>
      </c>
      <c r="I12" s="11">
        <v>8.1999999999999993</v>
      </c>
      <c r="J12" s="11">
        <v>14</v>
      </c>
      <c r="K12" s="11">
        <v>17.5</v>
      </c>
      <c r="L12" s="11">
        <v>21</v>
      </c>
      <c r="M12" s="11">
        <v>2.1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5.5</v>
      </c>
      <c r="D13" s="11">
        <v>9.1999999999999993</v>
      </c>
      <c r="E13" s="11">
        <v>11</v>
      </c>
      <c r="F13" s="11">
        <v>8.3000000000000007</v>
      </c>
      <c r="G13" s="11">
        <v>13.8</v>
      </c>
      <c r="H13" s="11">
        <v>16.5</v>
      </c>
      <c r="I13" s="11">
        <v>11</v>
      </c>
      <c r="J13" s="11">
        <v>18.399999999999999</v>
      </c>
      <c r="K13" s="11">
        <v>23</v>
      </c>
      <c r="L13" s="11">
        <v>27.6</v>
      </c>
      <c r="M13" s="11">
        <v>2.8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6.2</v>
      </c>
      <c r="D14" s="11">
        <v>10.4</v>
      </c>
      <c r="E14" s="11">
        <v>12.4</v>
      </c>
      <c r="F14" s="11">
        <v>9.3000000000000007</v>
      </c>
      <c r="G14" s="11">
        <v>15.6</v>
      </c>
      <c r="H14" s="11">
        <v>18.600000000000001</v>
      </c>
      <c r="I14" s="11">
        <v>12.4</v>
      </c>
      <c r="J14" s="11">
        <v>20.8</v>
      </c>
      <c r="K14" s="11">
        <v>26</v>
      </c>
      <c r="L14" s="11">
        <v>31.2</v>
      </c>
      <c r="M14" s="11">
        <v>3.1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6.2</v>
      </c>
      <c r="D15" s="11">
        <v>10.4</v>
      </c>
      <c r="E15" s="11">
        <v>12.4</v>
      </c>
      <c r="F15" s="11">
        <v>9.3000000000000007</v>
      </c>
      <c r="G15" s="11">
        <v>15.6</v>
      </c>
      <c r="H15" s="11">
        <v>18.600000000000001</v>
      </c>
      <c r="I15" s="11">
        <v>12.4</v>
      </c>
      <c r="J15" s="11">
        <v>20.8</v>
      </c>
      <c r="K15" s="11">
        <v>26</v>
      </c>
      <c r="L15" s="11">
        <v>31.2</v>
      </c>
      <c r="M15" s="11">
        <v>3.1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6.2</v>
      </c>
      <c r="D16" s="11">
        <v>10.4</v>
      </c>
      <c r="E16" s="11">
        <v>12.4</v>
      </c>
      <c r="F16" s="11">
        <v>9.3000000000000007</v>
      </c>
      <c r="G16" s="11">
        <v>15.6</v>
      </c>
      <c r="H16" s="11">
        <v>18.600000000000001</v>
      </c>
      <c r="I16" s="11">
        <v>12.4</v>
      </c>
      <c r="J16" s="11">
        <v>20.8</v>
      </c>
      <c r="K16" s="11">
        <v>26</v>
      </c>
      <c r="L16" s="11">
        <v>31.2</v>
      </c>
      <c r="M16" s="11">
        <v>3.1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5.4</v>
      </c>
      <c r="D19" s="11">
        <v>9.6</v>
      </c>
      <c r="E19" s="11">
        <v>10.8</v>
      </c>
      <c r="F19" s="11">
        <v>8.1</v>
      </c>
      <c r="G19" s="11">
        <v>14.4</v>
      </c>
      <c r="H19" s="11">
        <v>16.2</v>
      </c>
      <c r="I19" s="11">
        <v>10.8</v>
      </c>
      <c r="J19" s="11">
        <v>19.2</v>
      </c>
      <c r="K19" s="11">
        <v>24</v>
      </c>
      <c r="L19" s="11">
        <v>28.8</v>
      </c>
      <c r="M19" s="11">
        <v>2.7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4.0999999999999996</v>
      </c>
      <c r="D20" s="11">
        <v>7.4</v>
      </c>
      <c r="E20" s="11">
        <v>8.1999999999999993</v>
      </c>
      <c r="F20" s="11">
        <v>6.2</v>
      </c>
      <c r="G20" s="11">
        <v>11.1</v>
      </c>
      <c r="H20" s="11">
        <v>12.3</v>
      </c>
      <c r="I20" s="11">
        <v>8.1999999999999993</v>
      </c>
      <c r="J20" s="11">
        <v>14.8</v>
      </c>
      <c r="K20" s="11">
        <v>18.5</v>
      </c>
      <c r="L20" s="11">
        <v>22.2</v>
      </c>
      <c r="M20" s="11">
        <v>2.1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4.5</v>
      </c>
      <c r="D21" s="11">
        <v>7.6</v>
      </c>
      <c r="E21" s="11">
        <v>9</v>
      </c>
      <c r="F21" s="11">
        <v>6.8</v>
      </c>
      <c r="G21" s="11">
        <v>11.4</v>
      </c>
      <c r="H21" s="11">
        <v>13.5</v>
      </c>
      <c r="I21" s="11">
        <v>9</v>
      </c>
      <c r="J21" s="11">
        <v>15.2</v>
      </c>
      <c r="K21" s="11">
        <v>19</v>
      </c>
      <c r="L21" s="11">
        <v>22.8</v>
      </c>
      <c r="M21" s="11">
        <v>2.2999999999999998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4.5</v>
      </c>
      <c r="D22" s="11">
        <v>7.6</v>
      </c>
      <c r="E22" s="11">
        <v>9</v>
      </c>
      <c r="F22" s="11">
        <v>6.8</v>
      </c>
      <c r="G22" s="11">
        <v>11.4</v>
      </c>
      <c r="H22" s="11">
        <v>13.5</v>
      </c>
      <c r="I22" s="11">
        <v>9</v>
      </c>
      <c r="J22" s="11">
        <v>15.2</v>
      </c>
      <c r="K22" s="11">
        <v>19</v>
      </c>
      <c r="L22" s="11">
        <v>22.8</v>
      </c>
      <c r="M22" s="11">
        <v>2.2999999999999998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4.5</v>
      </c>
      <c r="D23" s="11">
        <v>7.6</v>
      </c>
      <c r="E23" s="11">
        <v>9</v>
      </c>
      <c r="F23" s="11">
        <v>6.8</v>
      </c>
      <c r="G23" s="11">
        <v>11.4</v>
      </c>
      <c r="H23" s="11">
        <v>13.5</v>
      </c>
      <c r="I23" s="11">
        <v>9</v>
      </c>
      <c r="J23" s="11">
        <v>15.2</v>
      </c>
      <c r="K23" s="11">
        <v>19</v>
      </c>
      <c r="L23" s="11">
        <v>22.8</v>
      </c>
      <c r="M23" s="11">
        <v>2.2999999999999998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5.9</v>
      </c>
      <c r="D26" s="11">
        <v>11</v>
      </c>
      <c r="E26" s="11">
        <v>11.8</v>
      </c>
      <c r="F26" s="11">
        <v>8.9</v>
      </c>
      <c r="G26" s="11">
        <v>16.5</v>
      </c>
      <c r="H26" s="11">
        <v>17.7</v>
      </c>
      <c r="I26" s="11">
        <v>11.8</v>
      </c>
      <c r="J26" s="11">
        <v>22</v>
      </c>
      <c r="K26" s="11">
        <v>27.5</v>
      </c>
      <c r="L26" s="11">
        <v>33</v>
      </c>
      <c r="M26" s="11">
        <v>3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5.2</v>
      </c>
      <c r="D27" s="11">
        <v>9.1999999999999993</v>
      </c>
      <c r="E27" s="11">
        <v>10.4</v>
      </c>
      <c r="F27" s="11">
        <v>7.8</v>
      </c>
      <c r="G27" s="11">
        <v>13.8</v>
      </c>
      <c r="H27" s="11">
        <v>15.6</v>
      </c>
      <c r="I27" s="11">
        <v>10.4</v>
      </c>
      <c r="J27" s="11">
        <v>18.399999999999999</v>
      </c>
      <c r="K27" s="11">
        <v>23</v>
      </c>
      <c r="L27" s="11">
        <v>27.6</v>
      </c>
      <c r="M27" s="11">
        <v>2.6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5.9</v>
      </c>
      <c r="D28" s="11">
        <v>11</v>
      </c>
      <c r="E28" s="11">
        <v>11.8</v>
      </c>
      <c r="F28" s="11">
        <v>8.9</v>
      </c>
      <c r="G28" s="11">
        <v>16.5</v>
      </c>
      <c r="H28" s="11">
        <v>17.7</v>
      </c>
      <c r="I28" s="11">
        <v>11.8</v>
      </c>
      <c r="J28" s="11">
        <v>22</v>
      </c>
      <c r="K28" s="11">
        <v>27.5</v>
      </c>
      <c r="L28" s="11">
        <v>33</v>
      </c>
      <c r="M28" s="11">
        <v>3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5.2</v>
      </c>
      <c r="D29" s="11">
        <v>9.1999999999999993</v>
      </c>
      <c r="E29" s="11">
        <v>10.4</v>
      </c>
      <c r="F29" s="11">
        <v>7.8</v>
      </c>
      <c r="G29" s="11">
        <v>13.8</v>
      </c>
      <c r="H29" s="11">
        <v>15.6</v>
      </c>
      <c r="I29" s="11">
        <v>10.4</v>
      </c>
      <c r="J29" s="11">
        <v>18.399999999999999</v>
      </c>
      <c r="K29" s="11">
        <v>23</v>
      </c>
      <c r="L29" s="11">
        <v>27.6</v>
      </c>
      <c r="M29" s="11">
        <v>2.6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5.9</v>
      </c>
      <c r="D30" s="11">
        <v>11</v>
      </c>
      <c r="E30" s="11">
        <v>11.8</v>
      </c>
      <c r="F30" s="11">
        <v>8.9</v>
      </c>
      <c r="G30" s="11">
        <v>16.5</v>
      </c>
      <c r="H30" s="11">
        <v>17.7</v>
      </c>
      <c r="I30" s="11">
        <v>11.8</v>
      </c>
      <c r="J30" s="11">
        <v>22</v>
      </c>
      <c r="K30" s="11">
        <v>27.5</v>
      </c>
      <c r="L30" s="11">
        <v>33</v>
      </c>
      <c r="M30" s="11">
        <v>3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4.3</v>
      </c>
      <c r="D33" s="11">
        <v>8.1999999999999993</v>
      </c>
      <c r="E33" s="11">
        <v>8.6</v>
      </c>
      <c r="F33" s="11">
        <v>6.5</v>
      </c>
      <c r="G33" s="11">
        <v>12.3</v>
      </c>
      <c r="H33" s="11">
        <v>12.9</v>
      </c>
      <c r="I33" s="11">
        <v>8.6</v>
      </c>
      <c r="J33" s="11">
        <v>16.399999999999999</v>
      </c>
      <c r="K33" s="11">
        <v>20.5</v>
      </c>
      <c r="L33" s="11">
        <v>24.6</v>
      </c>
      <c r="M33" s="11">
        <v>2.2000000000000002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6.2</v>
      </c>
      <c r="D34" s="11">
        <v>9.6</v>
      </c>
      <c r="E34" s="11">
        <v>12.4</v>
      </c>
      <c r="F34" s="11">
        <v>9.3000000000000007</v>
      </c>
      <c r="G34" s="11">
        <v>14.4</v>
      </c>
      <c r="H34" s="11">
        <v>18.600000000000001</v>
      </c>
      <c r="I34" s="11">
        <v>12.4</v>
      </c>
      <c r="J34" s="11">
        <v>19.2</v>
      </c>
      <c r="K34" s="11">
        <v>24</v>
      </c>
      <c r="L34" s="11">
        <v>28.8</v>
      </c>
      <c r="M34" s="11">
        <v>3.1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5.0999999999999996</v>
      </c>
      <c r="D35" s="11">
        <v>8.8000000000000007</v>
      </c>
      <c r="E35" s="11">
        <v>10.199999999999999</v>
      </c>
      <c r="F35" s="11">
        <v>7.7</v>
      </c>
      <c r="G35" s="11">
        <v>13.2</v>
      </c>
      <c r="H35" s="11">
        <v>15.3</v>
      </c>
      <c r="I35" s="11">
        <v>10.199999999999999</v>
      </c>
      <c r="J35" s="11">
        <v>17.600000000000001</v>
      </c>
      <c r="K35" s="11">
        <v>22</v>
      </c>
      <c r="L35" s="11">
        <v>26.4</v>
      </c>
      <c r="M35" s="11">
        <v>2.6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3.9</v>
      </c>
      <c r="D36" s="11">
        <v>6.4</v>
      </c>
      <c r="E36" s="11">
        <v>7.8</v>
      </c>
      <c r="F36" s="11">
        <v>5.9</v>
      </c>
      <c r="G36" s="11">
        <v>9.6</v>
      </c>
      <c r="H36" s="11">
        <v>11.7</v>
      </c>
      <c r="I36" s="11">
        <v>7.8</v>
      </c>
      <c r="J36" s="11">
        <v>12.8</v>
      </c>
      <c r="K36" s="11">
        <v>16</v>
      </c>
      <c r="L36" s="11">
        <v>19.2</v>
      </c>
      <c r="M36" s="11">
        <v>2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5.7</v>
      </c>
      <c r="D37" s="11">
        <v>9.4</v>
      </c>
      <c r="E37" s="11">
        <v>11.4</v>
      </c>
      <c r="F37" s="11">
        <v>8.6</v>
      </c>
      <c r="G37" s="11">
        <v>14.1</v>
      </c>
      <c r="H37" s="11">
        <v>17.100000000000001</v>
      </c>
      <c r="I37" s="11">
        <v>11.4</v>
      </c>
      <c r="J37" s="11">
        <v>18.8</v>
      </c>
      <c r="K37" s="11">
        <v>23.5</v>
      </c>
      <c r="L37" s="11">
        <v>28.2</v>
      </c>
      <c r="M37" s="11">
        <v>2.9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5.7</v>
      </c>
      <c r="D38" s="11">
        <v>9.4</v>
      </c>
      <c r="E38" s="11">
        <v>11.4</v>
      </c>
      <c r="F38" s="11">
        <v>8.6</v>
      </c>
      <c r="G38" s="11">
        <v>14.1</v>
      </c>
      <c r="H38" s="11">
        <v>17.100000000000001</v>
      </c>
      <c r="I38" s="11">
        <v>11.4</v>
      </c>
      <c r="J38" s="11">
        <v>18.8</v>
      </c>
      <c r="K38" s="11">
        <v>23.5</v>
      </c>
      <c r="L38" s="11">
        <v>28.2</v>
      </c>
      <c r="M38" s="11">
        <v>2.9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5.7</v>
      </c>
      <c r="D39" s="11">
        <v>9.4</v>
      </c>
      <c r="E39" s="11">
        <v>11.4</v>
      </c>
      <c r="F39" s="11">
        <v>8.6</v>
      </c>
      <c r="G39" s="11">
        <v>14.1</v>
      </c>
      <c r="H39" s="11">
        <v>17.100000000000001</v>
      </c>
      <c r="I39" s="11">
        <v>11.4</v>
      </c>
      <c r="J39" s="11">
        <v>18.8</v>
      </c>
      <c r="K39" s="11">
        <v>23.5</v>
      </c>
      <c r="L39" s="11">
        <v>28.2</v>
      </c>
      <c r="M39" s="11">
        <v>2.9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9.8000000000000007</v>
      </c>
      <c r="D42" s="11">
        <v>16.399999999999999</v>
      </c>
      <c r="E42" s="11">
        <v>19.600000000000001</v>
      </c>
      <c r="F42" s="11">
        <v>14.7</v>
      </c>
      <c r="G42" s="11">
        <v>24.6</v>
      </c>
      <c r="H42" s="11">
        <v>29.4</v>
      </c>
      <c r="I42" s="11">
        <v>19.600000000000001</v>
      </c>
      <c r="J42" s="11">
        <v>32.799999999999997</v>
      </c>
      <c r="K42" s="11">
        <v>41</v>
      </c>
      <c r="L42" s="11">
        <v>49.2</v>
      </c>
      <c r="M42" s="11">
        <v>4.9000000000000004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124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15.9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ht="19.5" customHeight="1" x14ac:dyDescent="0.2">
      <c r="A46" s="20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</row>
    <row r="47" spans="1:13" ht="15.95" customHeight="1" x14ac:dyDescent="0.2">
      <c r="A47" s="30"/>
      <c r="B47" s="30"/>
      <c r="C47" s="30"/>
      <c r="D47" s="30"/>
      <c r="E47" s="30"/>
      <c r="F47" s="13"/>
      <c r="G47" s="30"/>
      <c r="H47" s="30"/>
      <c r="I47" s="30"/>
      <c r="J47" s="30"/>
      <c r="K47" s="30"/>
    </row>
    <row r="48" spans="1:13" ht="15.95" customHeight="1" x14ac:dyDescent="0.2">
      <c r="A48" s="48"/>
      <c r="B48" s="48"/>
      <c r="C48" s="30"/>
      <c r="D48" s="30"/>
      <c r="E48" s="49"/>
      <c r="F48" s="49"/>
      <c r="G48" s="50"/>
      <c r="H48" s="50"/>
      <c r="I48" s="50"/>
      <c r="J48" s="50"/>
      <c r="K48" s="50"/>
      <c r="L48" s="48"/>
    </row>
    <row r="49" spans="1:12" s="44" customFormat="1" ht="15.95" customHeight="1" x14ac:dyDescent="0.2">
      <c r="A49" s="48"/>
      <c r="B49" s="48"/>
      <c r="C49" s="30"/>
      <c r="D49" s="30"/>
      <c r="E49" s="49"/>
      <c r="F49" s="49"/>
      <c r="G49" s="50"/>
      <c r="H49" s="50"/>
      <c r="I49" s="50"/>
      <c r="J49" s="50"/>
      <c r="K49" s="50"/>
      <c r="L49" s="51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2"/>
      <c r="H50" s="52"/>
      <c r="I50" s="52"/>
      <c r="J50" s="52"/>
      <c r="K50" s="52"/>
      <c r="L50" s="47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3"/>
    </row>
    <row r="52" spans="1:12" s="5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30"/>
      <c r="D53" s="30"/>
      <c r="E53" s="49"/>
      <c r="F53" s="49"/>
      <c r="G53" s="52"/>
      <c r="H53" s="52"/>
      <c r="I53" s="52"/>
      <c r="J53" s="52"/>
      <c r="K53" s="52"/>
      <c r="L53" s="53"/>
    </row>
    <row r="54" spans="1:12" s="44" customFormat="1" ht="15.95" customHeight="1" x14ac:dyDescent="0.2">
      <c r="A54" s="48"/>
      <c r="B54" s="48"/>
      <c r="C54" s="30"/>
      <c r="D54" s="30"/>
      <c r="E54" s="49"/>
      <c r="F54" s="49"/>
      <c r="G54" s="50"/>
      <c r="H54" s="50"/>
      <c r="I54" s="50"/>
      <c r="J54" s="50"/>
      <c r="K54" s="50"/>
      <c r="L54" s="53"/>
    </row>
    <row r="55" spans="1:12" s="13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44" customFormat="1" ht="15.95" customHeight="1" x14ac:dyDescent="0.2">
      <c r="A58" s="48"/>
      <c r="B58" s="48"/>
      <c r="C58" s="53"/>
      <c r="D58" s="53"/>
      <c r="E58" s="49"/>
      <c r="F58" s="49"/>
      <c r="G58" s="50"/>
      <c r="H58" s="50"/>
      <c r="I58" s="50"/>
      <c r="J58" s="50"/>
      <c r="K58" s="50"/>
      <c r="L58" s="53"/>
    </row>
    <row r="59" spans="1:12" s="13" customFormat="1" ht="15.95" customHeight="1" x14ac:dyDescent="0.2">
      <c r="A59" s="47"/>
      <c r="B59" s="54"/>
      <c r="C59" s="55"/>
      <c r="D59" s="55"/>
      <c r="E59" s="55"/>
      <c r="F59" s="53"/>
      <c r="G59" s="53"/>
      <c r="H59" s="53"/>
      <c r="I59" s="53"/>
      <c r="J59" s="53"/>
      <c r="K59" s="53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1"/>
      <c r="B62" s="2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44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1"/>
      <c r="B68" s="2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44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1"/>
      <c r="B73" s="2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44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1"/>
      <c r="B81" s="2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1"/>
      <c r="B83" s="1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44" customFormat="1" ht="15.95" customHeight="1" x14ac:dyDescent="0.2">
      <c r="A84" s="47"/>
      <c r="G84" s="56"/>
      <c r="H84" s="56"/>
      <c r="I84" s="57"/>
      <c r="K84" s="57"/>
    </row>
    <row r="85" spans="1:12" s="13" customFormat="1" ht="15.95" customHeight="1" x14ac:dyDescent="0.2">
      <c r="A85" s="21"/>
      <c r="B85" s="21"/>
      <c r="C85" s="47"/>
      <c r="D85" s="47"/>
      <c r="E85" s="47"/>
      <c r="F85" s="48"/>
      <c r="G85" s="58"/>
      <c r="H85" s="58"/>
      <c r="I85" s="47"/>
      <c r="J85" s="58"/>
      <c r="K85" s="47"/>
      <c r="L85" s="47"/>
    </row>
    <row r="86" spans="1:12" s="22" customFormat="1" ht="15.95" customHeight="1" x14ac:dyDescent="0.2">
      <c r="A86" s="1"/>
      <c r="B86" s="2"/>
      <c r="C86" s="59"/>
      <c r="D86" s="59"/>
      <c r="E86" s="59"/>
      <c r="F86" s="53"/>
      <c r="G86" s="53"/>
      <c r="H86" s="53"/>
      <c r="I86" s="53"/>
      <c r="J86" s="53"/>
      <c r="K86" s="53"/>
      <c r="L86" s="53"/>
    </row>
    <row r="87" spans="1:12" s="44" customFormat="1" ht="15.95" customHeight="1" x14ac:dyDescent="0.2">
      <c r="A87" s="47"/>
      <c r="B87" s="54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1"/>
      <c r="B90" s="2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1"/>
      <c r="B97" s="2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1"/>
      <c r="B103" s="2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1"/>
      <c r="B108" s="2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1"/>
      <c r="B116" s="2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1"/>
      <c r="B118" s="1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G119" s="56"/>
      <c r="H119" s="56"/>
      <c r="I119" s="57"/>
      <c r="K119" s="57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</sheetData>
  <mergeCells count="16">
    <mergeCell ref="A44:M44"/>
    <mergeCell ref="A45:M45"/>
    <mergeCell ref="J3:J4"/>
    <mergeCell ref="K3:K4"/>
    <mergeCell ref="L3:L4"/>
    <mergeCell ref="M3:M4"/>
    <mergeCell ref="I3:I4"/>
    <mergeCell ref="A1:M1"/>
    <mergeCell ref="A2:M2"/>
    <mergeCell ref="A3:B4"/>
    <mergeCell ref="C3:C4"/>
    <mergeCell ref="D3:D4"/>
    <mergeCell ref="E3:E4"/>
    <mergeCell ref="F3:F4"/>
    <mergeCell ref="G3:G4"/>
    <mergeCell ref="H3:H4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9.5" customHeight="1" x14ac:dyDescent="0.2">
      <c r="A2" s="37" t="s">
        <v>129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6.9</v>
      </c>
      <c r="D6" s="11">
        <v>12.2</v>
      </c>
      <c r="E6" s="11">
        <v>13.8</v>
      </c>
      <c r="F6" s="11">
        <v>10.4</v>
      </c>
      <c r="G6" s="11">
        <v>18.3</v>
      </c>
      <c r="H6" s="11">
        <v>20.7</v>
      </c>
      <c r="I6" s="11">
        <v>13.8</v>
      </c>
      <c r="J6" s="11">
        <v>24.4</v>
      </c>
      <c r="K6" s="11">
        <v>30.5</v>
      </c>
      <c r="L6" s="11">
        <v>36.6</v>
      </c>
      <c r="M6" s="11">
        <v>3.5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7.5</v>
      </c>
      <c r="D7" s="11">
        <v>12.2</v>
      </c>
      <c r="E7" s="11">
        <v>15</v>
      </c>
      <c r="F7" s="11">
        <v>11.3</v>
      </c>
      <c r="G7" s="11">
        <v>18.3</v>
      </c>
      <c r="H7" s="11">
        <v>22.5</v>
      </c>
      <c r="I7" s="11">
        <v>15</v>
      </c>
      <c r="J7" s="11">
        <v>24.4</v>
      </c>
      <c r="K7" s="11">
        <v>30.5</v>
      </c>
      <c r="L7" s="11">
        <v>36.6</v>
      </c>
      <c r="M7" s="11">
        <v>3.8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6.4</v>
      </c>
      <c r="D8" s="11">
        <v>12.2</v>
      </c>
      <c r="E8" s="11">
        <v>12.8</v>
      </c>
      <c r="F8" s="11">
        <v>9.6</v>
      </c>
      <c r="G8" s="11">
        <v>18.3</v>
      </c>
      <c r="H8" s="11">
        <v>19.2</v>
      </c>
      <c r="I8" s="11">
        <v>12.8</v>
      </c>
      <c r="J8" s="11">
        <v>24.4</v>
      </c>
      <c r="K8" s="11">
        <v>30.5</v>
      </c>
      <c r="L8" s="11">
        <v>36.6</v>
      </c>
      <c r="M8" s="11">
        <v>3.2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4.0999999999999996</v>
      </c>
      <c r="D11" s="11">
        <v>7</v>
      </c>
      <c r="E11" s="11">
        <v>8.1999999999999993</v>
      </c>
      <c r="F11" s="11">
        <v>6.2</v>
      </c>
      <c r="G11" s="11">
        <v>10.5</v>
      </c>
      <c r="H11" s="11">
        <v>12.3</v>
      </c>
      <c r="I11" s="11">
        <v>8.1999999999999993</v>
      </c>
      <c r="J11" s="11">
        <v>14</v>
      </c>
      <c r="K11" s="11">
        <v>17.5</v>
      </c>
      <c r="L11" s="11">
        <v>21</v>
      </c>
      <c r="M11" s="11">
        <v>2.1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4.0999999999999996</v>
      </c>
      <c r="D12" s="11">
        <v>7</v>
      </c>
      <c r="E12" s="11">
        <v>8.1999999999999993</v>
      </c>
      <c r="F12" s="11">
        <v>6.2</v>
      </c>
      <c r="G12" s="11">
        <v>10.5</v>
      </c>
      <c r="H12" s="11">
        <v>12.3</v>
      </c>
      <c r="I12" s="11">
        <v>8.1999999999999993</v>
      </c>
      <c r="J12" s="11">
        <v>14</v>
      </c>
      <c r="K12" s="11">
        <v>17.5</v>
      </c>
      <c r="L12" s="11">
        <v>21</v>
      </c>
      <c r="M12" s="11">
        <v>2.1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5.5</v>
      </c>
      <c r="D13" s="11">
        <v>9.1999999999999993</v>
      </c>
      <c r="E13" s="11">
        <v>11</v>
      </c>
      <c r="F13" s="11">
        <v>8.3000000000000007</v>
      </c>
      <c r="G13" s="11">
        <v>13.8</v>
      </c>
      <c r="H13" s="11">
        <v>16.5</v>
      </c>
      <c r="I13" s="11">
        <v>11</v>
      </c>
      <c r="J13" s="11">
        <v>18.399999999999999</v>
      </c>
      <c r="K13" s="11">
        <v>23</v>
      </c>
      <c r="L13" s="11">
        <v>27.6</v>
      </c>
      <c r="M13" s="11">
        <v>2.8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6.2</v>
      </c>
      <c r="D14" s="11">
        <v>10.4</v>
      </c>
      <c r="E14" s="11">
        <v>12.4</v>
      </c>
      <c r="F14" s="11">
        <v>9.3000000000000007</v>
      </c>
      <c r="G14" s="11">
        <v>15.6</v>
      </c>
      <c r="H14" s="11">
        <v>18.600000000000001</v>
      </c>
      <c r="I14" s="11">
        <v>12.4</v>
      </c>
      <c r="J14" s="11">
        <v>20.8</v>
      </c>
      <c r="K14" s="11">
        <v>26</v>
      </c>
      <c r="L14" s="11">
        <v>31.2</v>
      </c>
      <c r="M14" s="11">
        <v>3.1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6.2</v>
      </c>
      <c r="D15" s="11">
        <v>10.4</v>
      </c>
      <c r="E15" s="11">
        <v>12.4</v>
      </c>
      <c r="F15" s="11">
        <v>9.3000000000000007</v>
      </c>
      <c r="G15" s="11">
        <v>15.6</v>
      </c>
      <c r="H15" s="11">
        <v>18.600000000000001</v>
      </c>
      <c r="I15" s="11">
        <v>12.4</v>
      </c>
      <c r="J15" s="11">
        <v>20.8</v>
      </c>
      <c r="K15" s="11">
        <v>26</v>
      </c>
      <c r="L15" s="11">
        <v>31.2</v>
      </c>
      <c r="M15" s="11">
        <v>3.1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6.2</v>
      </c>
      <c r="D16" s="11">
        <v>10.4</v>
      </c>
      <c r="E16" s="11">
        <v>12.4</v>
      </c>
      <c r="F16" s="11">
        <v>9.3000000000000007</v>
      </c>
      <c r="G16" s="11">
        <v>15.6</v>
      </c>
      <c r="H16" s="11">
        <v>18.600000000000001</v>
      </c>
      <c r="I16" s="11">
        <v>12.4</v>
      </c>
      <c r="J16" s="11">
        <v>20.8</v>
      </c>
      <c r="K16" s="11">
        <v>26</v>
      </c>
      <c r="L16" s="11">
        <v>31.2</v>
      </c>
      <c r="M16" s="11">
        <v>3.1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5.4</v>
      </c>
      <c r="D19" s="11">
        <v>9.6</v>
      </c>
      <c r="E19" s="11">
        <v>10.8</v>
      </c>
      <c r="F19" s="11">
        <v>8.1</v>
      </c>
      <c r="G19" s="11">
        <v>14.4</v>
      </c>
      <c r="H19" s="11">
        <v>16.2</v>
      </c>
      <c r="I19" s="11">
        <v>10.8</v>
      </c>
      <c r="J19" s="11">
        <v>19.2</v>
      </c>
      <c r="K19" s="11">
        <v>24</v>
      </c>
      <c r="L19" s="11">
        <v>28.8</v>
      </c>
      <c r="M19" s="11">
        <v>2.7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4.0999999999999996</v>
      </c>
      <c r="D20" s="11">
        <v>7.4</v>
      </c>
      <c r="E20" s="11">
        <v>8.1999999999999993</v>
      </c>
      <c r="F20" s="11">
        <v>6.2</v>
      </c>
      <c r="G20" s="11">
        <v>11.1</v>
      </c>
      <c r="H20" s="11">
        <v>12.3</v>
      </c>
      <c r="I20" s="11">
        <v>8.1999999999999993</v>
      </c>
      <c r="J20" s="11">
        <v>14.8</v>
      </c>
      <c r="K20" s="11">
        <v>18.5</v>
      </c>
      <c r="L20" s="11">
        <v>22.2</v>
      </c>
      <c r="M20" s="11">
        <v>2.1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4.5</v>
      </c>
      <c r="D21" s="11">
        <v>7.6</v>
      </c>
      <c r="E21" s="11">
        <v>9</v>
      </c>
      <c r="F21" s="11">
        <v>6.8</v>
      </c>
      <c r="G21" s="11">
        <v>11.4</v>
      </c>
      <c r="H21" s="11">
        <v>13.5</v>
      </c>
      <c r="I21" s="11">
        <v>9</v>
      </c>
      <c r="J21" s="11">
        <v>15.2</v>
      </c>
      <c r="K21" s="11">
        <v>19</v>
      </c>
      <c r="L21" s="11">
        <v>22.8</v>
      </c>
      <c r="M21" s="11">
        <v>2.2999999999999998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4.5</v>
      </c>
      <c r="D22" s="11">
        <v>7.6</v>
      </c>
      <c r="E22" s="11">
        <v>9</v>
      </c>
      <c r="F22" s="11">
        <v>6.8</v>
      </c>
      <c r="G22" s="11">
        <v>11.4</v>
      </c>
      <c r="H22" s="11">
        <v>13.5</v>
      </c>
      <c r="I22" s="11">
        <v>9</v>
      </c>
      <c r="J22" s="11">
        <v>15.2</v>
      </c>
      <c r="K22" s="11">
        <v>19</v>
      </c>
      <c r="L22" s="11">
        <v>22.8</v>
      </c>
      <c r="M22" s="11">
        <v>2.2999999999999998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4.5</v>
      </c>
      <c r="D23" s="11">
        <v>7.6</v>
      </c>
      <c r="E23" s="11">
        <v>9</v>
      </c>
      <c r="F23" s="11">
        <v>6.8</v>
      </c>
      <c r="G23" s="11">
        <v>11.4</v>
      </c>
      <c r="H23" s="11">
        <v>13.5</v>
      </c>
      <c r="I23" s="11">
        <v>9</v>
      </c>
      <c r="J23" s="11">
        <v>15.2</v>
      </c>
      <c r="K23" s="11">
        <v>19</v>
      </c>
      <c r="L23" s="11">
        <v>22.8</v>
      </c>
      <c r="M23" s="11">
        <v>2.2999999999999998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5.9</v>
      </c>
      <c r="D26" s="11">
        <v>11</v>
      </c>
      <c r="E26" s="11">
        <v>11.8</v>
      </c>
      <c r="F26" s="11">
        <v>8.9</v>
      </c>
      <c r="G26" s="11">
        <v>16.5</v>
      </c>
      <c r="H26" s="11">
        <v>17.7</v>
      </c>
      <c r="I26" s="11">
        <v>11.8</v>
      </c>
      <c r="J26" s="11">
        <v>22</v>
      </c>
      <c r="K26" s="11">
        <v>27.5</v>
      </c>
      <c r="L26" s="11">
        <v>33</v>
      </c>
      <c r="M26" s="11">
        <v>3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5.2</v>
      </c>
      <c r="D27" s="11">
        <v>9.1999999999999993</v>
      </c>
      <c r="E27" s="11">
        <v>10.4</v>
      </c>
      <c r="F27" s="11">
        <v>7.8</v>
      </c>
      <c r="G27" s="11">
        <v>13.8</v>
      </c>
      <c r="H27" s="11">
        <v>15.6</v>
      </c>
      <c r="I27" s="11">
        <v>10.4</v>
      </c>
      <c r="J27" s="11">
        <v>18.399999999999999</v>
      </c>
      <c r="K27" s="11">
        <v>23</v>
      </c>
      <c r="L27" s="11">
        <v>27.6</v>
      </c>
      <c r="M27" s="11">
        <v>2.6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5.9</v>
      </c>
      <c r="D28" s="11">
        <v>11</v>
      </c>
      <c r="E28" s="11">
        <v>11.8</v>
      </c>
      <c r="F28" s="11">
        <v>8.9</v>
      </c>
      <c r="G28" s="11">
        <v>16.5</v>
      </c>
      <c r="H28" s="11">
        <v>17.7</v>
      </c>
      <c r="I28" s="11">
        <v>11.8</v>
      </c>
      <c r="J28" s="11">
        <v>22</v>
      </c>
      <c r="K28" s="11">
        <v>27.5</v>
      </c>
      <c r="L28" s="11">
        <v>33</v>
      </c>
      <c r="M28" s="11">
        <v>3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5.2</v>
      </c>
      <c r="D29" s="11">
        <v>9.1999999999999993</v>
      </c>
      <c r="E29" s="11">
        <v>10.4</v>
      </c>
      <c r="F29" s="11">
        <v>7.8</v>
      </c>
      <c r="G29" s="11">
        <v>13.8</v>
      </c>
      <c r="H29" s="11">
        <v>15.6</v>
      </c>
      <c r="I29" s="11">
        <v>10.4</v>
      </c>
      <c r="J29" s="11">
        <v>18.399999999999999</v>
      </c>
      <c r="K29" s="11">
        <v>23</v>
      </c>
      <c r="L29" s="11">
        <v>27.6</v>
      </c>
      <c r="M29" s="11">
        <v>2.6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5.9</v>
      </c>
      <c r="D30" s="11">
        <v>11</v>
      </c>
      <c r="E30" s="11">
        <v>11.8</v>
      </c>
      <c r="F30" s="11">
        <v>8.9</v>
      </c>
      <c r="G30" s="11">
        <v>16.5</v>
      </c>
      <c r="H30" s="11">
        <v>17.7</v>
      </c>
      <c r="I30" s="11">
        <v>11.8</v>
      </c>
      <c r="J30" s="11">
        <v>22</v>
      </c>
      <c r="K30" s="11">
        <v>27.5</v>
      </c>
      <c r="L30" s="11">
        <v>33</v>
      </c>
      <c r="M30" s="11">
        <v>3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4.0999999999999996</v>
      </c>
      <c r="D33" s="11">
        <v>7.8</v>
      </c>
      <c r="E33" s="11">
        <v>8.1999999999999993</v>
      </c>
      <c r="F33" s="11">
        <v>6.2</v>
      </c>
      <c r="G33" s="11">
        <v>11.7</v>
      </c>
      <c r="H33" s="11">
        <v>12.3</v>
      </c>
      <c r="I33" s="11">
        <v>8.1999999999999993</v>
      </c>
      <c r="J33" s="11">
        <v>15.6</v>
      </c>
      <c r="K33" s="11">
        <v>19.5</v>
      </c>
      <c r="L33" s="11">
        <v>23.4</v>
      </c>
      <c r="M33" s="11">
        <v>2.1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5.8</v>
      </c>
      <c r="D34" s="11">
        <v>9.1999999999999993</v>
      </c>
      <c r="E34" s="11">
        <v>11.6</v>
      </c>
      <c r="F34" s="11">
        <v>8.6999999999999993</v>
      </c>
      <c r="G34" s="11">
        <v>13.8</v>
      </c>
      <c r="H34" s="11">
        <v>17.399999999999999</v>
      </c>
      <c r="I34" s="11">
        <v>11.6</v>
      </c>
      <c r="J34" s="11">
        <v>18.399999999999999</v>
      </c>
      <c r="K34" s="11">
        <v>23</v>
      </c>
      <c r="L34" s="11">
        <v>27.6</v>
      </c>
      <c r="M34" s="11">
        <v>2.9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4.8</v>
      </c>
      <c r="D35" s="11">
        <v>8.1999999999999993</v>
      </c>
      <c r="E35" s="11">
        <v>9.6</v>
      </c>
      <c r="F35" s="11">
        <v>7.2</v>
      </c>
      <c r="G35" s="11">
        <v>12.3</v>
      </c>
      <c r="H35" s="11">
        <v>14.4</v>
      </c>
      <c r="I35" s="11">
        <v>9.6</v>
      </c>
      <c r="J35" s="11">
        <v>16.399999999999999</v>
      </c>
      <c r="K35" s="11">
        <v>20.5</v>
      </c>
      <c r="L35" s="11">
        <v>24.6</v>
      </c>
      <c r="M35" s="11">
        <v>2.4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3.6</v>
      </c>
      <c r="D36" s="11">
        <v>6</v>
      </c>
      <c r="E36" s="11">
        <v>7.2</v>
      </c>
      <c r="F36" s="11">
        <v>5.4</v>
      </c>
      <c r="G36" s="11">
        <v>9</v>
      </c>
      <c r="H36" s="11">
        <v>10.8</v>
      </c>
      <c r="I36" s="11">
        <v>7.2</v>
      </c>
      <c r="J36" s="11">
        <v>12</v>
      </c>
      <c r="K36" s="11">
        <v>15</v>
      </c>
      <c r="L36" s="11">
        <v>18</v>
      </c>
      <c r="M36" s="11">
        <v>1.8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5.4</v>
      </c>
      <c r="D37" s="11">
        <v>8.8000000000000007</v>
      </c>
      <c r="E37" s="11">
        <v>10.8</v>
      </c>
      <c r="F37" s="11">
        <v>8.1</v>
      </c>
      <c r="G37" s="11">
        <v>13.2</v>
      </c>
      <c r="H37" s="11">
        <v>16.2</v>
      </c>
      <c r="I37" s="11">
        <v>10.8</v>
      </c>
      <c r="J37" s="11">
        <v>17.600000000000001</v>
      </c>
      <c r="K37" s="11">
        <v>22</v>
      </c>
      <c r="L37" s="11">
        <v>26.4</v>
      </c>
      <c r="M37" s="11">
        <v>2.7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5.4</v>
      </c>
      <c r="D38" s="11">
        <v>8.8000000000000007</v>
      </c>
      <c r="E38" s="11">
        <v>10.8</v>
      </c>
      <c r="F38" s="11">
        <v>8.1</v>
      </c>
      <c r="G38" s="11">
        <v>13.2</v>
      </c>
      <c r="H38" s="11">
        <v>16.2</v>
      </c>
      <c r="I38" s="11">
        <v>10.8</v>
      </c>
      <c r="J38" s="11">
        <v>17.600000000000001</v>
      </c>
      <c r="K38" s="11">
        <v>22</v>
      </c>
      <c r="L38" s="11">
        <v>26.4</v>
      </c>
      <c r="M38" s="11">
        <v>2.7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5.4</v>
      </c>
      <c r="D39" s="11">
        <v>8.8000000000000007</v>
      </c>
      <c r="E39" s="11">
        <v>10.8</v>
      </c>
      <c r="F39" s="11">
        <v>8.1</v>
      </c>
      <c r="G39" s="11">
        <v>13.2</v>
      </c>
      <c r="H39" s="11">
        <v>16.2</v>
      </c>
      <c r="I39" s="11">
        <v>10.8</v>
      </c>
      <c r="J39" s="11">
        <v>17.600000000000001</v>
      </c>
      <c r="K39" s="11">
        <v>22</v>
      </c>
      <c r="L39" s="11">
        <v>26.4</v>
      </c>
      <c r="M39" s="11">
        <v>2.7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9.8000000000000007</v>
      </c>
      <c r="D42" s="11">
        <v>16.399999999999999</v>
      </c>
      <c r="E42" s="11">
        <v>19.600000000000001</v>
      </c>
      <c r="F42" s="11">
        <v>14.7</v>
      </c>
      <c r="G42" s="11">
        <v>24.6</v>
      </c>
      <c r="H42" s="11">
        <v>29.4</v>
      </c>
      <c r="I42" s="11">
        <v>19.600000000000001</v>
      </c>
      <c r="J42" s="11">
        <v>32.799999999999997</v>
      </c>
      <c r="K42" s="11">
        <v>41</v>
      </c>
      <c r="L42" s="11">
        <v>49.2</v>
      </c>
      <c r="M42" s="11">
        <v>4.9000000000000004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87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15.9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ht="19.5" customHeight="1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</row>
    <row r="47" spans="1:13" ht="15.95" customHeight="1" x14ac:dyDescent="0.2">
      <c r="A47" s="30"/>
      <c r="B47" s="30"/>
      <c r="C47" s="30"/>
      <c r="D47" s="30"/>
      <c r="E47" s="30"/>
      <c r="F47" s="13"/>
      <c r="G47" s="30"/>
      <c r="H47" s="30"/>
      <c r="I47" s="30"/>
      <c r="J47" s="30"/>
      <c r="K47" s="30"/>
    </row>
    <row r="48" spans="1:13" ht="15.95" customHeight="1" x14ac:dyDescent="0.2">
      <c r="A48" s="48"/>
      <c r="B48" s="48"/>
      <c r="C48" s="30"/>
      <c r="D48" s="30"/>
      <c r="E48" s="49"/>
      <c r="F48" s="49"/>
      <c r="G48" s="50"/>
      <c r="H48" s="50"/>
      <c r="I48" s="50"/>
      <c r="J48" s="50"/>
      <c r="K48" s="50"/>
      <c r="L48" s="48"/>
    </row>
    <row r="49" spans="1:12" s="44" customFormat="1" ht="15.95" customHeight="1" x14ac:dyDescent="0.2">
      <c r="A49" s="48"/>
      <c r="B49" s="48"/>
      <c r="C49" s="30"/>
      <c r="D49" s="30"/>
      <c r="E49" s="49"/>
      <c r="F49" s="49"/>
      <c r="G49" s="50"/>
      <c r="H49" s="50"/>
      <c r="I49" s="50"/>
      <c r="J49" s="50"/>
      <c r="K49" s="50"/>
      <c r="L49" s="51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2"/>
      <c r="H50" s="52"/>
      <c r="I50" s="52"/>
      <c r="J50" s="52"/>
      <c r="K50" s="52"/>
      <c r="L50" s="47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3"/>
    </row>
    <row r="52" spans="1:12" s="5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30"/>
      <c r="D53" s="30"/>
      <c r="E53" s="49"/>
      <c r="F53" s="49"/>
      <c r="G53" s="52"/>
      <c r="H53" s="52"/>
      <c r="I53" s="52"/>
      <c r="J53" s="52"/>
      <c r="K53" s="52"/>
      <c r="L53" s="53"/>
    </row>
    <row r="54" spans="1:12" s="44" customFormat="1" ht="15.95" customHeight="1" x14ac:dyDescent="0.2">
      <c r="A54" s="48"/>
      <c r="B54" s="48"/>
      <c r="C54" s="30"/>
      <c r="D54" s="30"/>
      <c r="E54" s="49"/>
      <c r="F54" s="49"/>
      <c r="G54" s="50"/>
      <c r="H54" s="50"/>
      <c r="I54" s="50"/>
      <c r="J54" s="50"/>
      <c r="K54" s="50"/>
      <c r="L54" s="53"/>
    </row>
    <row r="55" spans="1:12" s="13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44" customFormat="1" ht="15.95" customHeight="1" x14ac:dyDescent="0.2">
      <c r="A58" s="48"/>
      <c r="B58" s="48"/>
      <c r="C58" s="53"/>
      <c r="D58" s="53"/>
      <c r="E58" s="49"/>
      <c r="F58" s="49"/>
      <c r="G58" s="50"/>
      <c r="H58" s="50"/>
      <c r="I58" s="50"/>
      <c r="J58" s="50"/>
      <c r="K58" s="50"/>
      <c r="L58" s="53"/>
    </row>
    <row r="59" spans="1:12" s="13" customFormat="1" ht="15.95" customHeight="1" x14ac:dyDescent="0.2">
      <c r="A59" s="47"/>
      <c r="B59" s="54"/>
      <c r="C59" s="55"/>
      <c r="D59" s="55"/>
      <c r="E59" s="55"/>
      <c r="F59" s="53"/>
      <c r="G59" s="53"/>
      <c r="H59" s="53"/>
      <c r="I59" s="53"/>
      <c r="J59" s="53"/>
      <c r="K59" s="53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1"/>
      <c r="B62" s="2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44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1"/>
      <c r="B68" s="2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44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1"/>
      <c r="B73" s="2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44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1"/>
      <c r="B81" s="2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1"/>
      <c r="B83" s="1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44" customFormat="1" ht="15.95" customHeight="1" x14ac:dyDescent="0.2">
      <c r="A84" s="47"/>
      <c r="G84" s="56"/>
      <c r="H84" s="56"/>
      <c r="I84" s="57"/>
      <c r="K84" s="57"/>
    </row>
    <row r="85" spans="1:12" s="13" customFormat="1" ht="15.95" customHeight="1" x14ac:dyDescent="0.2">
      <c r="A85" s="21"/>
      <c r="B85" s="21"/>
      <c r="C85" s="47"/>
      <c r="D85" s="47"/>
      <c r="E85" s="47"/>
      <c r="F85" s="48"/>
      <c r="G85" s="58"/>
      <c r="H85" s="58"/>
      <c r="I85" s="47"/>
      <c r="J85" s="58"/>
      <c r="K85" s="47"/>
      <c r="L85" s="47"/>
    </row>
    <row r="86" spans="1:12" s="22" customFormat="1" ht="15.95" customHeight="1" x14ac:dyDescent="0.2">
      <c r="A86" s="1"/>
      <c r="B86" s="2"/>
      <c r="C86" s="59"/>
      <c r="D86" s="59"/>
      <c r="E86" s="59"/>
      <c r="F86" s="53"/>
      <c r="G86" s="53"/>
      <c r="H86" s="53"/>
      <c r="I86" s="53"/>
      <c r="J86" s="53"/>
      <c r="K86" s="53"/>
      <c r="L86" s="53"/>
    </row>
    <row r="87" spans="1:12" s="44" customFormat="1" ht="15.95" customHeight="1" x14ac:dyDescent="0.2">
      <c r="A87" s="47"/>
      <c r="B87" s="54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1"/>
      <c r="B90" s="2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1"/>
      <c r="B97" s="2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1"/>
      <c r="B103" s="2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1"/>
      <c r="B108" s="2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1"/>
      <c r="B116" s="2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1"/>
      <c r="B118" s="1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G119" s="56"/>
      <c r="H119" s="56"/>
      <c r="I119" s="57"/>
      <c r="K119" s="57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</sheetData>
  <mergeCells count="16">
    <mergeCell ref="A44:M44"/>
    <mergeCell ref="A45:M45"/>
    <mergeCell ref="J3:J4"/>
    <mergeCell ref="K3:K4"/>
    <mergeCell ref="L3:L4"/>
    <mergeCell ref="M3:M4"/>
    <mergeCell ref="I3:I4"/>
    <mergeCell ref="A1:M1"/>
    <mergeCell ref="A2:M2"/>
    <mergeCell ref="A3:B4"/>
    <mergeCell ref="C3:C4"/>
    <mergeCell ref="D3:D4"/>
    <mergeCell ref="E3:E4"/>
    <mergeCell ref="F3:F4"/>
    <mergeCell ref="G3:G4"/>
    <mergeCell ref="H3:H4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9.5" customHeight="1" x14ac:dyDescent="0.2">
      <c r="A2" s="37" t="s">
        <v>128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6.9</v>
      </c>
      <c r="D6" s="11">
        <v>12.2</v>
      </c>
      <c r="E6" s="11">
        <v>13.8</v>
      </c>
      <c r="F6" s="11">
        <v>10.4</v>
      </c>
      <c r="G6" s="11">
        <v>18.3</v>
      </c>
      <c r="H6" s="11">
        <v>20.7</v>
      </c>
      <c r="I6" s="11">
        <v>13.8</v>
      </c>
      <c r="J6" s="11">
        <v>24.4</v>
      </c>
      <c r="K6" s="11">
        <v>30.5</v>
      </c>
      <c r="L6" s="11">
        <v>36.6</v>
      </c>
      <c r="M6" s="11">
        <v>3.5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7.5</v>
      </c>
      <c r="D7" s="11">
        <v>12.2</v>
      </c>
      <c r="E7" s="11">
        <v>15</v>
      </c>
      <c r="F7" s="11">
        <v>11.3</v>
      </c>
      <c r="G7" s="11">
        <v>18.3</v>
      </c>
      <c r="H7" s="11">
        <v>22.5</v>
      </c>
      <c r="I7" s="11">
        <v>15</v>
      </c>
      <c r="J7" s="11">
        <v>24.4</v>
      </c>
      <c r="K7" s="11">
        <v>30.5</v>
      </c>
      <c r="L7" s="11">
        <v>36.6</v>
      </c>
      <c r="M7" s="11">
        <v>3.8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6.4</v>
      </c>
      <c r="D8" s="11">
        <v>12.2</v>
      </c>
      <c r="E8" s="11">
        <v>12.8</v>
      </c>
      <c r="F8" s="11">
        <v>9.6</v>
      </c>
      <c r="G8" s="11">
        <v>18.3</v>
      </c>
      <c r="H8" s="11">
        <v>19.2</v>
      </c>
      <c r="I8" s="11">
        <v>12.8</v>
      </c>
      <c r="J8" s="11">
        <v>24.4</v>
      </c>
      <c r="K8" s="11">
        <v>30.5</v>
      </c>
      <c r="L8" s="11">
        <v>36.6</v>
      </c>
      <c r="M8" s="11">
        <v>3.2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4.0999999999999996</v>
      </c>
      <c r="D11" s="11">
        <v>7</v>
      </c>
      <c r="E11" s="11">
        <v>8.1999999999999993</v>
      </c>
      <c r="F11" s="11">
        <v>6.2</v>
      </c>
      <c r="G11" s="11">
        <v>10.5</v>
      </c>
      <c r="H11" s="11">
        <v>12.3</v>
      </c>
      <c r="I11" s="11">
        <v>8.1999999999999993</v>
      </c>
      <c r="J11" s="11">
        <v>14</v>
      </c>
      <c r="K11" s="11">
        <v>17.5</v>
      </c>
      <c r="L11" s="11">
        <v>21</v>
      </c>
      <c r="M11" s="11">
        <v>2.1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4.0999999999999996</v>
      </c>
      <c r="D12" s="11">
        <v>7</v>
      </c>
      <c r="E12" s="11">
        <v>8.1999999999999993</v>
      </c>
      <c r="F12" s="11">
        <v>6.2</v>
      </c>
      <c r="G12" s="11">
        <v>10.5</v>
      </c>
      <c r="H12" s="11">
        <v>12.3</v>
      </c>
      <c r="I12" s="11">
        <v>8.1999999999999993</v>
      </c>
      <c r="J12" s="11">
        <v>14</v>
      </c>
      <c r="K12" s="11">
        <v>17.5</v>
      </c>
      <c r="L12" s="11">
        <v>21</v>
      </c>
      <c r="M12" s="11">
        <v>2.1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5.5</v>
      </c>
      <c r="D13" s="11">
        <v>9.1999999999999993</v>
      </c>
      <c r="E13" s="11">
        <v>11</v>
      </c>
      <c r="F13" s="11">
        <v>8.3000000000000007</v>
      </c>
      <c r="G13" s="11">
        <v>13.8</v>
      </c>
      <c r="H13" s="11">
        <v>16.5</v>
      </c>
      <c r="I13" s="11">
        <v>11</v>
      </c>
      <c r="J13" s="11">
        <v>18.399999999999999</v>
      </c>
      <c r="K13" s="11">
        <v>23</v>
      </c>
      <c r="L13" s="11">
        <v>27.6</v>
      </c>
      <c r="M13" s="11">
        <v>2.8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6.2</v>
      </c>
      <c r="D14" s="11">
        <v>10.4</v>
      </c>
      <c r="E14" s="11">
        <v>12.4</v>
      </c>
      <c r="F14" s="11">
        <v>9.3000000000000007</v>
      </c>
      <c r="G14" s="11">
        <v>15.6</v>
      </c>
      <c r="H14" s="11">
        <v>18.600000000000001</v>
      </c>
      <c r="I14" s="11">
        <v>12.4</v>
      </c>
      <c r="J14" s="11">
        <v>20.8</v>
      </c>
      <c r="K14" s="11">
        <v>26</v>
      </c>
      <c r="L14" s="11">
        <v>31.2</v>
      </c>
      <c r="M14" s="11">
        <v>3.1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6.2</v>
      </c>
      <c r="D15" s="11">
        <v>10.4</v>
      </c>
      <c r="E15" s="11">
        <v>12.4</v>
      </c>
      <c r="F15" s="11">
        <v>9.3000000000000007</v>
      </c>
      <c r="G15" s="11">
        <v>15.6</v>
      </c>
      <c r="H15" s="11">
        <v>18.600000000000001</v>
      </c>
      <c r="I15" s="11">
        <v>12.4</v>
      </c>
      <c r="J15" s="11">
        <v>20.8</v>
      </c>
      <c r="K15" s="11">
        <v>26</v>
      </c>
      <c r="L15" s="11">
        <v>31.2</v>
      </c>
      <c r="M15" s="11">
        <v>3.1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6.2</v>
      </c>
      <c r="D16" s="11">
        <v>10.4</v>
      </c>
      <c r="E16" s="11">
        <v>12.4</v>
      </c>
      <c r="F16" s="11">
        <v>9.3000000000000007</v>
      </c>
      <c r="G16" s="11">
        <v>15.6</v>
      </c>
      <c r="H16" s="11">
        <v>18.600000000000001</v>
      </c>
      <c r="I16" s="11">
        <v>12.4</v>
      </c>
      <c r="J16" s="11">
        <v>20.8</v>
      </c>
      <c r="K16" s="11">
        <v>26</v>
      </c>
      <c r="L16" s="11">
        <v>31.2</v>
      </c>
      <c r="M16" s="11">
        <v>3.1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5.4</v>
      </c>
      <c r="D19" s="11">
        <v>9.6</v>
      </c>
      <c r="E19" s="11">
        <v>10.8</v>
      </c>
      <c r="F19" s="11">
        <v>8.1</v>
      </c>
      <c r="G19" s="11">
        <v>14.4</v>
      </c>
      <c r="H19" s="11">
        <v>16.2</v>
      </c>
      <c r="I19" s="11">
        <v>10.8</v>
      </c>
      <c r="J19" s="11">
        <v>19.2</v>
      </c>
      <c r="K19" s="11">
        <v>24</v>
      </c>
      <c r="L19" s="11">
        <v>28.8</v>
      </c>
      <c r="M19" s="11">
        <v>2.7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4.0999999999999996</v>
      </c>
      <c r="D20" s="11">
        <v>7.4</v>
      </c>
      <c r="E20" s="11">
        <v>8.1999999999999993</v>
      </c>
      <c r="F20" s="11">
        <v>6.2</v>
      </c>
      <c r="G20" s="11">
        <v>11.1</v>
      </c>
      <c r="H20" s="11">
        <v>12.3</v>
      </c>
      <c r="I20" s="11">
        <v>8.1999999999999993</v>
      </c>
      <c r="J20" s="11">
        <v>14.8</v>
      </c>
      <c r="K20" s="11">
        <v>18.5</v>
      </c>
      <c r="L20" s="11">
        <v>22.2</v>
      </c>
      <c r="M20" s="11">
        <v>2.1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4.5</v>
      </c>
      <c r="D21" s="11">
        <v>7.6</v>
      </c>
      <c r="E21" s="11">
        <v>9</v>
      </c>
      <c r="F21" s="11">
        <v>6.8</v>
      </c>
      <c r="G21" s="11">
        <v>11.4</v>
      </c>
      <c r="H21" s="11">
        <v>13.5</v>
      </c>
      <c r="I21" s="11">
        <v>9</v>
      </c>
      <c r="J21" s="11">
        <v>15.2</v>
      </c>
      <c r="K21" s="11">
        <v>19</v>
      </c>
      <c r="L21" s="11">
        <v>22.8</v>
      </c>
      <c r="M21" s="11">
        <v>2.2999999999999998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4.5</v>
      </c>
      <c r="D22" s="11">
        <v>7.6</v>
      </c>
      <c r="E22" s="11">
        <v>9</v>
      </c>
      <c r="F22" s="11">
        <v>6.8</v>
      </c>
      <c r="G22" s="11">
        <v>11.4</v>
      </c>
      <c r="H22" s="11">
        <v>13.5</v>
      </c>
      <c r="I22" s="11">
        <v>9</v>
      </c>
      <c r="J22" s="11">
        <v>15.2</v>
      </c>
      <c r="K22" s="11">
        <v>19</v>
      </c>
      <c r="L22" s="11">
        <v>22.8</v>
      </c>
      <c r="M22" s="11">
        <v>2.2999999999999998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4.5</v>
      </c>
      <c r="D23" s="11">
        <v>7.6</v>
      </c>
      <c r="E23" s="11">
        <v>9</v>
      </c>
      <c r="F23" s="11">
        <v>6.8</v>
      </c>
      <c r="G23" s="11">
        <v>11.4</v>
      </c>
      <c r="H23" s="11">
        <v>13.5</v>
      </c>
      <c r="I23" s="11">
        <v>9</v>
      </c>
      <c r="J23" s="11">
        <v>15.2</v>
      </c>
      <c r="K23" s="11">
        <v>19</v>
      </c>
      <c r="L23" s="11">
        <v>22.8</v>
      </c>
      <c r="M23" s="11">
        <v>2.2999999999999998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5.9</v>
      </c>
      <c r="D26" s="11">
        <v>11</v>
      </c>
      <c r="E26" s="11">
        <v>11.8</v>
      </c>
      <c r="F26" s="11">
        <v>8.9</v>
      </c>
      <c r="G26" s="11">
        <v>16.5</v>
      </c>
      <c r="H26" s="11">
        <v>17.7</v>
      </c>
      <c r="I26" s="11">
        <v>11.8</v>
      </c>
      <c r="J26" s="11">
        <v>22</v>
      </c>
      <c r="K26" s="11">
        <v>27.5</v>
      </c>
      <c r="L26" s="11">
        <v>33</v>
      </c>
      <c r="M26" s="11">
        <v>3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5.2</v>
      </c>
      <c r="D27" s="11">
        <v>9.1999999999999993</v>
      </c>
      <c r="E27" s="11">
        <v>10.4</v>
      </c>
      <c r="F27" s="11">
        <v>7.8</v>
      </c>
      <c r="G27" s="11">
        <v>13.8</v>
      </c>
      <c r="H27" s="11">
        <v>15.6</v>
      </c>
      <c r="I27" s="11">
        <v>10.4</v>
      </c>
      <c r="J27" s="11">
        <v>18.399999999999999</v>
      </c>
      <c r="K27" s="11">
        <v>23</v>
      </c>
      <c r="L27" s="11">
        <v>27.6</v>
      </c>
      <c r="M27" s="11">
        <v>2.6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5.9</v>
      </c>
      <c r="D28" s="11">
        <v>11</v>
      </c>
      <c r="E28" s="11">
        <v>11.8</v>
      </c>
      <c r="F28" s="11">
        <v>8.9</v>
      </c>
      <c r="G28" s="11">
        <v>16.5</v>
      </c>
      <c r="H28" s="11">
        <v>17.7</v>
      </c>
      <c r="I28" s="11">
        <v>11.8</v>
      </c>
      <c r="J28" s="11">
        <v>22</v>
      </c>
      <c r="K28" s="11">
        <v>27.5</v>
      </c>
      <c r="L28" s="11">
        <v>33</v>
      </c>
      <c r="M28" s="11">
        <v>3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5.2</v>
      </c>
      <c r="D29" s="11">
        <v>9.1999999999999993</v>
      </c>
      <c r="E29" s="11">
        <v>10.4</v>
      </c>
      <c r="F29" s="11">
        <v>7.8</v>
      </c>
      <c r="G29" s="11">
        <v>13.8</v>
      </c>
      <c r="H29" s="11">
        <v>15.6</v>
      </c>
      <c r="I29" s="11">
        <v>10.4</v>
      </c>
      <c r="J29" s="11">
        <v>18.399999999999999</v>
      </c>
      <c r="K29" s="11">
        <v>23</v>
      </c>
      <c r="L29" s="11">
        <v>27.6</v>
      </c>
      <c r="M29" s="11">
        <v>2.6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5.9</v>
      </c>
      <c r="D30" s="11">
        <v>11</v>
      </c>
      <c r="E30" s="11">
        <v>11.8</v>
      </c>
      <c r="F30" s="11">
        <v>8.9</v>
      </c>
      <c r="G30" s="11">
        <v>16.5</v>
      </c>
      <c r="H30" s="11">
        <v>17.7</v>
      </c>
      <c r="I30" s="11">
        <v>11.8</v>
      </c>
      <c r="J30" s="11">
        <v>22</v>
      </c>
      <c r="K30" s="11">
        <v>27.5</v>
      </c>
      <c r="L30" s="11">
        <v>33</v>
      </c>
      <c r="M30" s="11">
        <v>3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4.3</v>
      </c>
      <c r="D33" s="11">
        <v>8.1999999999999993</v>
      </c>
      <c r="E33" s="11">
        <v>8.6</v>
      </c>
      <c r="F33" s="11">
        <v>6.5</v>
      </c>
      <c r="G33" s="11">
        <v>12.3</v>
      </c>
      <c r="H33" s="11">
        <v>12.9</v>
      </c>
      <c r="I33" s="11">
        <v>8.6</v>
      </c>
      <c r="J33" s="11">
        <v>16.399999999999999</v>
      </c>
      <c r="K33" s="11">
        <v>20.5</v>
      </c>
      <c r="L33" s="11">
        <v>24.6</v>
      </c>
      <c r="M33" s="11">
        <v>2.2000000000000002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6.2</v>
      </c>
      <c r="D34" s="11">
        <v>9.6</v>
      </c>
      <c r="E34" s="11">
        <v>12.4</v>
      </c>
      <c r="F34" s="11">
        <v>9.3000000000000007</v>
      </c>
      <c r="G34" s="11">
        <v>14.4</v>
      </c>
      <c r="H34" s="11">
        <v>18.600000000000001</v>
      </c>
      <c r="I34" s="11">
        <v>12.4</v>
      </c>
      <c r="J34" s="11">
        <v>19.2</v>
      </c>
      <c r="K34" s="11">
        <v>24</v>
      </c>
      <c r="L34" s="11">
        <v>28.8</v>
      </c>
      <c r="M34" s="11">
        <v>3.1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5.0999999999999996</v>
      </c>
      <c r="D35" s="11">
        <v>8.8000000000000007</v>
      </c>
      <c r="E35" s="11">
        <v>10.199999999999999</v>
      </c>
      <c r="F35" s="11">
        <v>7.7</v>
      </c>
      <c r="G35" s="11">
        <v>13.2</v>
      </c>
      <c r="H35" s="11">
        <v>15.3</v>
      </c>
      <c r="I35" s="11">
        <v>10.199999999999999</v>
      </c>
      <c r="J35" s="11">
        <v>17.600000000000001</v>
      </c>
      <c r="K35" s="11">
        <v>22</v>
      </c>
      <c r="L35" s="11">
        <v>26.4</v>
      </c>
      <c r="M35" s="11">
        <v>2.6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3.9</v>
      </c>
      <c r="D36" s="11">
        <v>6.4</v>
      </c>
      <c r="E36" s="11">
        <v>7.8</v>
      </c>
      <c r="F36" s="11">
        <v>5.9</v>
      </c>
      <c r="G36" s="11">
        <v>9.6</v>
      </c>
      <c r="H36" s="11">
        <v>11.7</v>
      </c>
      <c r="I36" s="11">
        <v>7.8</v>
      </c>
      <c r="J36" s="11">
        <v>12.8</v>
      </c>
      <c r="K36" s="11">
        <v>16</v>
      </c>
      <c r="L36" s="11">
        <v>19.2</v>
      </c>
      <c r="M36" s="11">
        <v>2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5.7</v>
      </c>
      <c r="D37" s="11">
        <v>9.4</v>
      </c>
      <c r="E37" s="11">
        <v>11.4</v>
      </c>
      <c r="F37" s="11">
        <v>8.6</v>
      </c>
      <c r="G37" s="11">
        <v>14.1</v>
      </c>
      <c r="H37" s="11">
        <v>17.100000000000001</v>
      </c>
      <c r="I37" s="11">
        <v>11.4</v>
      </c>
      <c r="J37" s="11">
        <v>18.8</v>
      </c>
      <c r="K37" s="11">
        <v>23.5</v>
      </c>
      <c r="L37" s="11">
        <v>28.2</v>
      </c>
      <c r="M37" s="11">
        <v>2.9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5.7</v>
      </c>
      <c r="D38" s="11">
        <v>9.4</v>
      </c>
      <c r="E38" s="11">
        <v>11.4</v>
      </c>
      <c r="F38" s="11">
        <v>8.6</v>
      </c>
      <c r="G38" s="11">
        <v>14.1</v>
      </c>
      <c r="H38" s="11">
        <v>17.100000000000001</v>
      </c>
      <c r="I38" s="11">
        <v>11.4</v>
      </c>
      <c r="J38" s="11">
        <v>18.8</v>
      </c>
      <c r="K38" s="11">
        <v>23.5</v>
      </c>
      <c r="L38" s="11">
        <v>28.2</v>
      </c>
      <c r="M38" s="11">
        <v>2.9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5.7</v>
      </c>
      <c r="D39" s="11">
        <v>9.4</v>
      </c>
      <c r="E39" s="11">
        <v>11.4</v>
      </c>
      <c r="F39" s="11">
        <v>8.6</v>
      </c>
      <c r="G39" s="11">
        <v>14.1</v>
      </c>
      <c r="H39" s="11">
        <v>17.100000000000001</v>
      </c>
      <c r="I39" s="11">
        <v>11.4</v>
      </c>
      <c r="J39" s="11">
        <v>18.8</v>
      </c>
      <c r="K39" s="11">
        <v>23.5</v>
      </c>
      <c r="L39" s="11">
        <v>28.2</v>
      </c>
      <c r="M39" s="11">
        <v>2.9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9.8000000000000007</v>
      </c>
      <c r="D42" s="11">
        <v>16.399999999999999</v>
      </c>
      <c r="E42" s="11">
        <v>19.600000000000001</v>
      </c>
      <c r="F42" s="11">
        <v>14.7</v>
      </c>
      <c r="G42" s="11">
        <v>24.6</v>
      </c>
      <c r="H42" s="11">
        <v>29.4</v>
      </c>
      <c r="I42" s="11">
        <v>19.600000000000001</v>
      </c>
      <c r="J42" s="11">
        <v>32.799999999999997</v>
      </c>
      <c r="K42" s="11">
        <v>41</v>
      </c>
      <c r="L42" s="11">
        <v>49.2</v>
      </c>
      <c r="M42" s="11">
        <v>4.9000000000000004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8" t="s">
        <v>85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1:13" s="13" customFormat="1" ht="15.9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s="13" customFormat="1" ht="15.95" customHeight="1" x14ac:dyDescent="0.2">
      <c r="A46" s="23"/>
      <c r="C46" s="24"/>
      <c r="D46" s="24"/>
      <c r="E46" s="24"/>
      <c r="F46" s="24"/>
      <c r="G46" s="24"/>
      <c r="H46" s="24"/>
      <c r="I46" s="24"/>
      <c r="J46" s="24"/>
      <c r="K46" s="24"/>
      <c r="L46" s="45"/>
      <c r="M46" s="45"/>
    </row>
    <row r="47" spans="1:13" ht="19.5" customHeight="1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3" ht="15.95" customHeight="1" x14ac:dyDescent="0.2">
      <c r="A48" s="30"/>
      <c r="B48" s="30"/>
      <c r="C48" s="30"/>
      <c r="D48" s="30"/>
      <c r="E48" s="30"/>
      <c r="F48" s="13"/>
      <c r="G48" s="30"/>
      <c r="H48" s="30"/>
      <c r="I48" s="30"/>
      <c r="J48" s="30"/>
      <c r="K48" s="30"/>
    </row>
    <row r="49" spans="1:12" ht="15.95" customHeight="1" x14ac:dyDescent="0.2">
      <c r="A49" s="48"/>
      <c r="B49" s="48"/>
      <c r="C49" s="30"/>
      <c r="D49" s="30"/>
      <c r="E49" s="49"/>
      <c r="F49" s="49"/>
      <c r="G49" s="50"/>
      <c r="H49" s="50"/>
      <c r="I49" s="50"/>
      <c r="J49" s="50"/>
      <c r="K49" s="50"/>
      <c r="L49" s="48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51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2"/>
      <c r="H51" s="52"/>
      <c r="I51" s="52"/>
      <c r="J51" s="52"/>
      <c r="K51" s="52"/>
      <c r="L51" s="47"/>
    </row>
    <row r="52" spans="1:12" s="44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30"/>
      <c r="D54" s="30"/>
      <c r="E54" s="49"/>
      <c r="F54" s="49"/>
      <c r="G54" s="52"/>
      <c r="H54" s="52"/>
      <c r="I54" s="52"/>
      <c r="J54" s="52"/>
      <c r="K54" s="52"/>
      <c r="L54" s="53"/>
    </row>
    <row r="55" spans="1:12" s="44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2" s="44" customFormat="1" ht="15.95" customHeight="1" x14ac:dyDescent="0.2">
      <c r="A59" s="48"/>
      <c r="B59" s="48"/>
      <c r="C59" s="53"/>
      <c r="D59" s="53"/>
      <c r="E59" s="49"/>
      <c r="F59" s="49"/>
      <c r="G59" s="50"/>
      <c r="H59" s="50"/>
      <c r="I59" s="50"/>
      <c r="J59" s="50"/>
      <c r="K59" s="50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1"/>
      <c r="B63" s="2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44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1"/>
      <c r="B69" s="2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44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1"/>
      <c r="B74" s="2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44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1"/>
      <c r="B82" s="2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1"/>
      <c r="B84" s="1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44" customFormat="1" ht="15.95" customHeight="1" x14ac:dyDescent="0.2">
      <c r="A85" s="47"/>
      <c r="G85" s="56"/>
      <c r="H85" s="56"/>
      <c r="I85" s="57"/>
      <c r="K85" s="57"/>
    </row>
    <row r="86" spans="1:12" s="13" customFormat="1" ht="15.95" customHeight="1" x14ac:dyDescent="0.2">
      <c r="A86" s="21"/>
      <c r="B86" s="21"/>
      <c r="C86" s="47"/>
      <c r="D86" s="47"/>
      <c r="E86" s="47"/>
      <c r="F86" s="48"/>
      <c r="G86" s="58"/>
      <c r="H86" s="58"/>
      <c r="I86" s="47"/>
      <c r="J86" s="58"/>
      <c r="K86" s="47"/>
      <c r="L86" s="47"/>
    </row>
    <row r="87" spans="1:12" s="22" customFormat="1" ht="15.95" customHeight="1" x14ac:dyDescent="0.2">
      <c r="A87" s="1"/>
      <c r="B87" s="2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ht="15.95" customHeigh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1"/>
      <c r="B91" s="2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1"/>
      <c r="B98" s="2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1"/>
      <c r="B104" s="2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1"/>
      <c r="B109" s="2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1"/>
      <c r="B117" s="2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1"/>
      <c r="B119" s="1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</sheetData>
  <mergeCells count="16">
    <mergeCell ref="A44:M44"/>
    <mergeCell ref="A45:M45"/>
    <mergeCell ref="J3:J4"/>
    <mergeCell ref="K3:K4"/>
    <mergeCell ref="L3:L4"/>
    <mergeCell ref="M3:M4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9.5" customHeight="1" x14ac:dyDescent="0.2">
      <c r="A2" s="37" t="s">
        <v>127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6.9</v>
      </c>
      <c r="D6" s="11">
        <v>12.2</v>
      </c>
      <c r="E6" s="11">
        <v>13.8</v>
      </c>
      <c r="F6" s="11">
        <v>10.4</v>
      </c>
      <c r="G6" s="11">
        <v>18.3</v>
      </c>
      <c r="H6" s="11">
        <v>20.7</v>
      </c>
      <c r="I6" s="11">
        <v>13.8</v>
      </c>
      <c r="J6" s="11">
        <v>24.4</v>
      </c>
      <c r="K6" s="11">
        <v>30.5</v>
      </c>
      <c r="L6" s="11">
        <v>36.6</v>
      </c>
      <c r="M6" s="11">
        <v>3.5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7.5</v>
      </c>
      <c r="D7" s="11">
        <v>12.2</v>
      </c>
      <c r="E7" s="11">
        <v>15</v>
      </c>
      <c r="F7" s="11">
        <v>11.3</v>
      </c>
      <c r="G7" s="11">
        <v>18.3</v>
      </c>
      <c r="H7" s="11">
        <v>22.5</v>
      </c>
      <c r="I7" s="11">
        <v>15</v>
      </c>
      <c r="J7" s="11">
        <v>24.4</v>
      </c>
      <c r="K7" s="11">
        <v>30.5</v>
      </c>
      <c r="L7" s="11">
        <v>36.6</v>
      </c>
      <c r="M7" s="11">
        <v>3.8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6.4</v>
      </c>
      <c r="D8" s="11">
        <v>12.2</v>
      </c>
      <c r="E8" s="11">
        <v>12.8</v>
      </c>
      <c r="F8" s="11">
        <v>9.6</v>
      </c>
      <c r="G8" s="11">
        <v>18.3</v>
      </c>
      <c r="H8" s="11">
        <v>19.2</v>
      </c>
      <c r="I8" s="11">
        <v>12.8</v>
      </c>
      <c r="J8" s="11">
        <v>24.4</v>
      </c>
      <c r="K8" s="11">
        <v>30.5</v>
      </c>
      <c r="L8" s="11">
        <v>36.6</v>
      </c>
      <c r="M8" s="11">
        <v>3.2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4.0999999999999996</v>
      </c>
      <c r="D11" s="11">
        <v>7</v>
      </c>
      <c r="E11" s="11">
        <v>8.1999999999999993</v>
      </c>
      <c r="F11" s="11">
        <v>6.2</v>
      </c>
      <c r="G11" s="11">
        <v>10.5</v>
      </c>
      <c r="H11" s="11">
        <v>12.3</v>
      </c>
      <c r="I11" s="11">
        <v>8.1999999999999993</v>
      </c>
      <c r="J11" s="11">
        <v>14</v>
      </c>
      <c r="K11" s="11">
        <v>17.5</v>
      </c>
      <c r="L11" s="11">
        <v>21</v>
      </c>
      <c r="M11" s="11">
        <v>2.1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4.0999999999999996</v>
      </c>
      <c r="D12" s="11">
        <v>7</v>
      </c>
      <c r="E12" s="11">
        <v>8.1999999999999993</v>
      </c>
      <c r="F12" s="11">
        <v>6.2</v>
      </c>
      <c r="G12" s="11">
        <v>10.5</v>
      </c>
      <c r="H12" s="11">
        <v>12.3</v>
      </c>
      <c r="I12" s="11">
        <v>8.1999999999999993</v>
      </c>
      <c r="J12" s="11">
        <v>14</v>
      </c>
      <c r="K12" s="11">
        <v>17.5</v>
      </c>
      <c r="L12" s="11">
        <v>21</v>
      </c>
      <c r="M12" s="11">
        <v>2.1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5.5</v>
      </c>
      <c r="D13" s="11">
        <v>9.1999999999999993</v>
      </c>
      <c r="E13" s="11">
        <v>11</v>
      </c>
      <c r="F13" s="11">
        <v>8.3000000000000007</v>
      </c>
      <c r="G13" s="11">
        <v>13.8</v>
      </c>
      <c r="H13" s="11">
        <v>16.5</v>
      </c>
      <c r="I13" s="11">
        <v>11</v>
      </c>
      <c r="J13" s="11">
        <v>18.399999999999999</v>
      </c>
      <c r="K13" s="11">
        <v>23</v>
      </c>
      <c r="L13" s="11">
        <v>27.6</v>
      </c>
      <c r="M13" s="11">
        <v>2.8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6.2</v>
      </c>
      <c r="D14" s="11">
        <v>10.4</v>
      </c>
      <c r="E14" s="11">
        <v>12.4</v>
      </c>
      <c r="F14" s="11">
        <v>9.3000000000000007</v>
      </c>
      <c r="G14" s="11">
        <v>15.6</v>
      </c>
      <c r="H14" s="11">
        <v>18.600000000000001</v>
      </c>
      <c r="I14" s="11">
        <v>12.4</v>
      </c>
      <c r="J14" s="11">
        <v>20.8</v>
      </c>
      <c r="K14" s="11">
        <v>26</v>
      </c>
      <c r="L14" s="11">
        <v>31.2</v>
      </c>
      <c r="M14" s="11">
        <v>3.1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6.2</v>
      </c>
      <c r="D15" s="11">
        <v>10.4</v>
      </c>
      <c r="E15" s="11">
        <v>12.4</v>
      </c>
      <c r="F15" s="11">
        <v>9.3000000000000007</v>
      </c>
      <c r="G15" s="11">
        <v>15.6</v>
      </c>
      <c r="H15" s="11">
        <v>18.600000000000001</v>
      </c>
      <c r="I15" s="11">
        <v>12.4</v>
      </c>
      <c r="J15" s="11">
        <v>20.8</v>
      </c>
      <c r="K15" s="11">
        <v>26</v>
      </c>
      <c r="L15" s="11">
        <v>31.2</v>
      </c>
      <c r="M15" s="11">
        <v>3.1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6.2</v>
      </c>
      <c r="D16" s="11">
        <v>10.4</v>
      </c>
      <c r="E16" s="11">
        <v>12.4</v>
      </c>
      <c r="F16" s="11">
        <v>9.3000000000000007</v>
      </c>
      <c r="G16" s="11">
        <v>15.6</v>
      </c>
      <c r="H16" s="11">
        <v>18.600000000000001</v>
      </c>
      <c r="I16" s="11">
        <v>12.4</v>
      </c>
      <c r="J16" s="11">
        <v>20.8</v>
      </c>
      <c r="K16" s="11">
        <v>26</v>
      </c>
      <c r="L16" s="11">
        <v>31.2</v>
      </c>
      <c r="M16" s="11">
        <v>3.1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5.4</v>
      </c>
      <c r="D19" s="11">
        <v>9.6</v>
      </c>
      <c r="E19" s="11">
        <v>10.8</v>
      </c>
      <c r="F19" s="11">
        <v>8.1</v>
      </c>
      <c r="G19" s="11">
        <v>14.4</v>
      </c>
      <c r="H19" s="11">
        <v>16.2</v>
      </c>
      <c r="I19" s="11">
        <v>10.8</v>
      </c>
      <c r="J19" s="11">
        <v>19.2</v>
      </c>
      <c r="K19" s="11">
        <v>24</v>
      </c>
      <c r="L19" s="11">
        <v>28.8</v>
      </c>
      <c r="M19" s="11">
        <v>2.7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4.0999999999999996</v>
      </c>
      <c r="D20" s="11">
        <v>7.4</v>
      </c>
      <c r="E20" s="11">
        <v>8.1999999999999993</v>
      </c>
      <c r="F20" s="11">
        <v>6.2</v>
      </c>
      <c r="G20" s="11">
        <v>11.1</v>
      </c>
      <c r="H20" s="11">
        <v>12.3</v>
      </c>
      <c r="I20" s="11">
        <v>8.1999999999999993</v>
      </c>
      <c r="J20" s="11">
        <v>14.8</v>
      </c>
      <c r="K20" s="11">
        <v>18.5</v>
      </c>
      <c r="L20" s="11">
        <v>22.2</v>
      </c>
      <c r="M20" s="11">
        <v>2.1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4.5</v>
      </c>
      <c r="D21" s="11">
        <v>7.6</v>
      </c>
      <c r="E21" s="11">
        <v>9</v>
      </c>
      <c r="F21" s="11">
        <v>6.8</v>
      </c>
      <c r="G21" s="11">
        <v>11.4</v>
      </c>
      <c r="H21" s="11">
        <v>13.5</v>
      </c>
      <c r="I21" s="11">
        <v>9</v>
      </c>
      <c r="J21" s="11">
        <v>15.2</v>
      </c>
      <c r="K21" s="11">
        <v>19</v>
      </c>
      <c r="L21" s="11">
        <v>22.8</v>
      </c>
      <c r="M21" s="11">
        <v>2.2999999999999998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4.5</v>
      </c>
      <c r="D22" s="11">
        <v>7.6</v>
      </c>
      <c r="E22" s="11">
        <v>9</v>
      </c>
      <c r="F22" s="11">
        <v>6.8</v>
      </c>
      <c r="G22" s="11">
        <v>11.4</v>
      </c>
      <c r="H22" s="11">
        <v>13.5</v>
      </c>
      <c r="I22" s="11">
        <v>9</v>
      </c>
      <c r="J22" s="11">
        <v>15.2</v>
      </c>
      <c r="K22" s="11">
        <v>19</v>
      </c>
      <c r="L22" s="11">
        <v>22.8</v>
      </c>
      <c r="M22" s="11">
        <v>2.2999999999999998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4.5</v>
      </c>
      <c r="D23" s="11">
        <v>7.6</v>
      </c>
      <c r="E23" s="11">
        <v>9</v>
      </c>
      <c r="F23" s="11">
        <v>6.8</v>
      </c>
      <c r="G23" s="11">
        <v>11.4</v>
      </c>
      <c r="H23" s="11">
        <v>13.5</v>
      </c>
      <c r="I23" s="11">
        <v>9</v>
      </c>
      <c r="J23" s="11">
        <v>15.2</v>
      </c>
      <c r="K23" s="11">
        <v>19</v>
      </c>
      <c r="L23" s="11">
        <v>22.8</v>
      </c>
      <c r="M23" s="11">
        <v>2.2999999999999998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5.9</v>
      </c>
      <c r="D26" s="11">
        <v>11</v>
      </c>
      <c r="E26" s="11">
        <v>11.8</v>
      </c>
      <c r="F26" s="11">
        <v>8.9</v>
      </c>
      <c r="G26" s="11">
        <v>16.5</v>
      </c>
      <c r="H26" s="11">
        <v>17.7</v>
      </c>
      <c r="I26" s="11">
        <v>11.8</v>
      </c>
      <c r="J26" s="11">
        <v>22</v>
      </c>
      <c r="K26" s="11">
        <v>27.5</v>
      </c>
      <c r="L26" s="11">
        <v>33</v>
      </c>
      <c r="M26" s="11">
        <v>3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5.2</v>
      </c>
      <c r="D27" s="11">
        <v>9.1999999999999993</v>
      </c>
      <c r="E27" s="11">
        <v>10.4</v>
      </c>
      <c r="F27" s="11">
        <v>7.8</v>
      </c>
      <c r="G27" s="11">
        <v>13.8</v>
      </c>
      <c r="H27" s="11">
        <v>15.6</v>
      </c>
      <c r="I27" s="11">
        <v>10.4</v>
      </c>
      <c r="J27" s="11">
        <v>18.399999999999999</v>
      </c>
      <c r="K27" s="11">
        <v>23</v>
      </c>
      <c r="L27" s="11">
        <v>27.6</v>
      </c>
      <c r="M27" s="11">
        <v>2.6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5.9</v>
      </c>
      <c r="D28" s="11">
        <v>11</v>
      </c>
      <c r="E28" s="11">
        <v>11.8</v>
      </c>
      <c r="F28" s="11">
        <v>8.9</v>
      </c>
      <c r="G28" s="11">
        <v>16.5</v>
      </c>
      <c r="H28" s="11">
        <v>17.7</v>
      </c>
      <c r="I28" s="11">
        <v>11.8</v>
      </c>
      <c r="J28" s="11">
        <v>22</v>
      </c>
      <c r="K28" s="11">
        <v>27.5</v>
      </c>
      <c r="L28" s="11">
        <v>33</v>
      </c>
      <c r="M28" s="11">
        <v>3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5.2</v>
      </c>
      <c r="D29" s="11">
        <v>9.1999999999999993</v>
      </c>
      <c r="E29" s="11">
        <v>10.4</v>
      </c>
      <c r="F29" s="11">
        <v>7.8</v>
      </c>
      <c r="G29" s="11">
        <v>13.8</v>
      </c>
      <c r="H29" s="11">
        <v>15.6</v>
      </c>
      <c r="I29" s="11">
        <v>10.4</v>
      </c>
      <c r="J29" s="11">
        <v>18.399999999999999</v>
      </c>
      <c r="K29" s="11">
        <v>23</v>
      </c>
      <c r="L29" s="11">
        <v>27.6</v>
      </c>
      <c r="M29" s="11">
        <v>2.6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4.0999999999999996</v>
      </c>
      <c r="D30" s="11">
        <v>7.8</v>
      </c>
      <c r="E30" s="11">
        <v>8.1999999999999993</v>
      </c>
      <c r="F30" s="11">
        <v>6.2</v>
      </c>
      <c r="G30" s="11">
        <v>11.7</v>
      </c>
      <c r="H30" s="11">
        <v>12.3</v>
      </c>
      <c r="I30" s="11">
        <v>8.1999999999999993</v>
      </c>
      <c r="J30" s="11">
        <v>15.6</v>
      </c>
      <c r="K30" s="11">
        <v>19.5</v>
      </c>
      <c r="L30" s="11">
        <v>23.4</v>
      </c>
      <c r="M30" s="11">
        <v>2.1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4.3</v>
      </c>
      <c r="D33" s="11">
        <v>8.1999999999999993</v>
      </c>
      <c r="E33" s="11">
        <v>8.6</v>
      </c>
      <c r="F33" s="11">
        <v>6.5</v>
      </c>
      <c r="G33" s="11">
        <v>12.3</v>
      </c>
      <c r="H33" s="11">
        <v>12.9</v>
      </c>
      <c r="I33" s="11">
        <v>8.6</v>
      </c>
      <c r="J33" s="11">
        <v>16.399999999999999</v>
      </c>
      <c r="K33" s="11">
        <v>20.5</v>
      </c>
      <c r="L33" s="11">
        <v>24.6</v>
      </c>
      <c r="M33" s="11">
        <v>2.2000000000000002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6.2</v>
      </c>
      <c r="D34" s="11">
        <v>9.6</v>
      </c>
      <c r="E34" s="11">
        <v>12.4</v>
      </c>
      <c r="F34" s="11">
        <v>9.3000000000000007</v>
      </c>
      <c r="G34" s="11">
        <v>14.4</v>
      </c>
      <c r="H34" s="11">
        <v>18.600000000000001</v>
      </c>
      <c r="I34" s="11">
        <v>12.4</v>
      </c>
      <c r="J34" s="11">
        <v>19.2</v>
      </c>
      <c r="K34" s="11">
        <v>24</v>
      </c>
      <c r="L34" s="11">
        <v>28.8</v>
      </c>
      <c r="M34" s="11">
        <v>3.1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5.0999999999999996</v>
      </c>
      <c r="D35" s="11">
        <v>8.8000000000000007</v>
      </c>
      <c r="E35" s="11">
        <v>10.199999999999999</v>
      </c>
      <c r="F35" s="11">
        <v>7.7</v>
      </c>
      <c r="G35" s="11">
        <v>13.2</v>
      </c>
      <c r="H35" s="11">
        <v>15.3</v>
      </c>
      <c r="I35" s="11">
        <v>10.199999999999999</v>
      </c>
      <c r="J35" s="11">
        <v>17.600000000000001</v>
      </c>
      <c r="K35" s="11">
        <v>22</v>
      </c>
      <c r="L35" s="11">
        <v>26.4</v>
      </c>
      <c r="M35" s="11">
        <v>2.6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3.9</v>
      </c>
      <c r="D36" s="11">
        <v>6.4</v>
      </c>
      <c r="E36" s="11">
        <v>7.8</v>
      </c>
      <c r="F36" s="11">
        <v>5.9</v>
      </c>
      <c r="G36" s="11">
        <v>9.6</v>
      </c>
      <c r="H36" s="11">
        <v>11.7</v>
      </c>
      <c r="I36" s="11">
        <v>7.8</v>
      </c>
      <c r="J36" s="11">
        <v>12.8</v>
      </c>
      <c r="K36" s="11">
        <v>16</v>
      </c>
      <c r="L36" s="11">
        <v>19.2</v>
      </c>
      <c r="M36" s="11">
        <v>2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5.7</v>
      </c>
      <c r="D37" s="11">
        <v>9.4</v>
      </c>
      <c r="E37" s="11">
        <v>11.4</v>
      </c>
      <c r="F37" s="11">
        <v>8.6</v>
      </c>
      <c r="G37" s="11">
        <v>14.1</v>
      </c>
      <c r="H37" s="11">
        <v>17.100000000000001</v>
      </c>
      <c r="I37" s="11">
        <v>11.4</v>
      </c>
      <c r="J37" s="11">
        <v>18.8</v>
      </c>
      <c r="K37" s="11">
        <v>23.5</v>
      </c>
      <c r="L37" s="11">
        <v>28.2</v>
      </c>
      <c r="M37" s="11">
        <v>2.9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5.7</v>
      </c>
      <c r="D38" s="11">
        <v>9.4</v>
      </c>
      <c r="E38" s="11">
        <v>11.4</v>
      </c>
      <c r="F38" s="11">
        <v>8.6</v>
      </c>
      <c r="G38" s="11">
        <v>14.1</v>
      </c>
      <c r="H38" s="11">
        <v>17.100000000000001</v>
      </c>
      <c r="I38" s="11">
        <v>11.4</v>
      </c>
      <c r="J38" s="11">
        <v>18.8</v>
      </c>
      <c r="K38" s="11">
        <v>23.5</v>
      </c>
      <c r="L38" s="11">
        <v>28.2</v>
      </c>
      <c r="M38" s="11">
        <v>2.9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5.7</v>
      </c>
      <c r="D39" s="11">
        <v>9.4</v>
      </c>
      <c r="E39" s="11">
        <v>11.4</v>
      </c>
      <c r="F39" s="11">
        <v>8.6</v>
      </c>
      <c r="G39" s="11">
        <v>14.1</v>
      </c>
      <c r="H39" s="11">
        <v>17.100000000000001</v>
      </c>
      <c r="I39" s="11">
        <v>11.4</v>
      </c>
      <c r="J39" s="11">
        <v>18.8</v>
      </c>
      <c r="K39" s="11">
        <v>23.5</v>
      </c>
      <c r="L39" s="11">
        <v>28.2</v>
      </c>
      <c r="M39" s="11">
        <v>2.9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9.8000000000000007</v>
      </c>
      <c r="D42" s="11">
        <v>16.399999999999999</v>
      </c>
      <c r="E42" s="11">
        <v>19.600000000000001</v>
      </c>
      <c r="F42" s="11">
        <v>14.7</v>
      </c>
      <c r="G42" s="11">
        <v>24.6</v>
      </c>
      <c r="H42" s="11">
        <v>29.4</v>
      </c>
      <c r="I42" s="11">
        <v>19.600000000000001</v>
      </c>
      <c r="J42" s="11">
        <v>32.799999999999997</v>
      </c>
      <c r="K42" s="11">
        <v>41</v>
      </c>
      <c r="L42" s="11">
        <v>49.2</v>
      </c>
      <c r="M42" s="11">
        <v>4.9000000000000004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88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15.9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s="13" customFormat="1" ht="15.95" customHeight="1" x14ac:dyDescent="0.2">
      <c r="A46" s="23"/>
      <c r="C46" s="24"/>
      <c r="D46" s="24"/>
      <c r="E46" s="24"/>
      <c r="F46" s="24"/>
      <c r="G46" s="24"/>
      <c r="H46" s="24"/>
      <c r="I46" s="24"/>
      <c r="J46" s="24"/>
      <c r="K46" s="24"/>
      <c r="L46" s="45"/>
      <c r="M46" s="45"/>
    </row>
    <row r="47" spans="1:13" ht="19.5" customHeight="1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3" ht="15.95" customHeight="1" x14ac:dyDescent="0.2">
      <c r="A48" s="30"/>
      <c r="B48" s="30"/>
      <c r="C48" s="30"/>
      <c r="D48" s="30"/>
      <c r="E48" s="30"/>
      <c r="F48" s="13"/>
      <c r="G48" s="30"/>
      <c r="H48" s="30"/>
      <c r="I48" s="30"/>
      <c r="J48" s="30"/>
      <c r="K48" s="30"/>
    </row>
    <row r="49" spans="1:12" ht="15.95" customHeight="1" x14ac:dyDescent="0.2">
      <c r="A49" s="48"/>
      <c r="B49" s="48"/>
      <c r="C49" s="30"/>
      <c r="D49" s="30"/>
      <c r="E49" s="49"/>
      <c r="F49" s="49"/>
      <c r="G49" s="50"/>
      <c r="H49" s="50"/>
      <c r="I49" s="50"/>
      <c r="J49" s="50"/>
      <c r="K49" s="50"/>
      <c r="L49" s="48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51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2"/>
      <c r="H51" s="52"/>
      <c r="I51" s="52"/>
      <c r="J51" s="52"/>
      <c r="K51" s="52"/>
      <c r="L51" s="47"/>
    </row>
    <row r="52" spans="1:12" s="44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30"/>
      <c r="D54" s="30"/>
      <c r="E54" s="49"/>
      <c r="F54" s="49"/>
      <c r="G54" s="52"/>
      <c r="H54" s="52"/>
      <c r="I54" s="52"/>
      <c r="J54" s="52"/>
      <c r="K54" s="52"/>
      <c r="L54" s="53"/>
    </row>
    <row r="55" spans="1:12" s="44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2" s="44" customFormat="1" ht="15.95" customHeight="1" x14ac:dyDescent="0.2">
      <c r="A59" s="48"/>
      <c r="B59" s="48"/>
      <c r="C59" s="53"/>
      <c r="D59" s="53"/>
      <c r="E59" s="49"/>
      <c r="F59" s="49"/>
      <c r="G59" s="50"/>
      <c r="H59" s="50"/>
      <c r="I59" s="50"/>
      <c r="J59" s="50"/>
      <c r="K59" s="50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1"/>
      <c r="B63" s="2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44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1"/>
      <c r="B69" s="2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44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1"/>
      <c r="B74" s="2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44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1"/>
      <c r="B82" s="2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1"/>
      <c r="B84" s="1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44" customFormat="1" ht="15.95" customHeight="1" x14ac:dyDescent="0.2">
      <c r="A85" s="47"/>
      <c r="G85" s="56"/>
      <c r="H85" s="56"/>
      <c r="I85" s="57"/>
      <c r="K85" s="57"/>
    </row>
    <row r="86" spans="1:12" s="13" customFormat="1" ht="15.95" customHeight="1" x14ac:dyDescent="0.2">
      <c r="A86" s="21"/>
      <c r="B86" s="21"/>
      <c r="C86" s="47"/>
      <c r="D86" s="47"/>
      <c r="E86" s="47"/>
      <c r="F86" s="48"/>
      <c r="G86" s="58"/>
      <c r="H86" s="58"/>
      <c r="I86" s="47"/>
      <c r="J86" s="58"/>
      <c r="K86" s="47"/>
      <c r="L86" s="47"/>
    </row>
    <row r="87" spans="1:12" s="22" customFormat="1" ht="15.95" customHeight="1" x14ac:dyDescent="0.2">
      <c r="A87" s="1"/>
      <c r="B87" s="2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ht="15.95" customHeigh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1"/>
      <c r="B91" s="2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1"/>
      <c r="B98" s="2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1"/>
      <c r="B104" s="2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1"/>
      <c r="B109" s="2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1"/>
      <c r="B117" s="2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1"/>
      <c r="B119" s="1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</sheetData>
  <mergeCells count="16">
    <mergeCell ref="A44:M44"/>
    <mergeCell ref="A45:M45"/>
    <mergeCell ref="J3:J4"/>
    <mergeCell ref="K3:K4"/>
    <mergeCell ref="L3:L4"/>
    <mergeCell ref="M3:M4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9.5" customHeight="1" x14ac:dyDescent="0.2">
      <c r="A2" s="37" t="s">
        <v>134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6.9</v>
      </c>
      <c r="D6" s="11">
        <v>12.2</v>
      </c>
      <c r="E6" s="11">
        <v>13.8</v>
      </c>
      <c r="F6" s="11">
        <v>10.4</v>
      </c>
      <c r="G6" s="11">
        <v>18.3</v>
      </c>
      <c r="H6" s="11">
        <v>20.7</v>
      </c>
      <c r="I6" s="11">
        <v>13.8</v>
      </c>
      <c r="J6" s="11">
        <v>24.4</v>
      </c>
      <c r="K6" s="11">
        <v>30.5</v>
      </c>
      <c r="L6" s="11">
        <v>36.6</v>
      </c>
      <c r="M6" s="11">
        <v>3.5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7.5</v>
      </c>
      <c r="D7" s="11">
        <v>12.2</v>
      </c>
      <c r="E7" s="11">
        <v>15</v>
      </c>
      <c r="F7" s="11">
        <v>11.3</v>
      </c>
      <c r="G7" s="11">
        <v>18.3</v>
      </c>
      <c r="H7" s="11">
        <v>22.5</v>
      </c>
      <c r="I7" s="11">
        <v>15</v>
      </c>
      <c r="J7" s="11">
        <v>24.4</v>
      </c>
      <c r="K7" s="11">
        <v>30.5</v>
      </c>
      <c r="L7" s="11">
        <v>36.6</v>
      </c>
      <c r="M7" s="11">
        <v>3.8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6.4</v>
      </c>
      <c r="D8" s="11">
        <v>12.2</v>
      </c>
      <c r="E8" s="11">
        <v>12.8</v>
      </c>
      <c r="F8" s="11">
        <v>9.6</v>
      </c>
      <c r="G8" s="11">
        <v>18.3</v>
      </c>
      <c r="H8" s="11">
        <v>19.2</v>
      </c>
      <c r="I8" s="11">
        <v>12.8</v>
      </c>
      <c r="J8" s="11">
        <v>24.4</v>
      </c>
      <c r="K8" s="11">
        <v>30.5</v>
      </c>
      <c r="L8" s="11">
        <v>36.6</v>
      </c>
      <c r="M8" s="11">
        <v>3.2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4.0999999999999996</v>
      </c>
      <c r="D11" s="11">
        <v>7</v>
      </c>
      <c r="E11" s="11">
        <v>8.1999999999999993</v>
      </c>
      <c r="F11" s="11">
        <v>6.2</v>
      </c>
      <c r="G11" s="11">
        <v>10.5</v>
      </c>
      <c r="H11" s="11">
        <v>12.3</v>
      </c>
      <c r="I11" s="11">
        <v>8.1999999999999993</v>
      </c>
      <c r="J11" s="11">
        <v>14</v>
      </c>
      <c r="K11" s="11">
        <v>17.5</v>
      </c>
      <c r="L11" s="11">
        <v>21</v>
      </c>
      <c r="M11" s="11">
        <v>2.1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4.0999999999999996</v>
      </c>
      <c r="D12" s="11">
        <v>7</v>
      </c>
      <c r="E12" s="11">
        <v>8.1999999999999993</v>
      </c>
      <c r="F12" s="11">
        <v>6.2</v>
      </c>
      <c r="G12" s="11">
        <v>10.5</v>
      </c>
      <c r="H12" s="11">
        <v>12.3</v>
      </c>
      <c r="I12" s="11">
        <v>8.1999999999999993</v>
      </c>
      <c r="J12" s="11">
        <v>14</v>
      </c>
      <c r="K12" s="11">
        <v>17.5</v>
      </c>
      <c r="L12" s="11">
        <v>21</v>
      </c>
      <c r="M12" s="11">
        <v>2.1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5.5</v>
      </c>
      <c r="D13" s="11">
        <v>9.1999999999999993</v>
      </c>
      <c r="E13" s="11">
        <v>11</v>
      </c>
      <c r="F13" s="11">
        <v>8.3000000000000007</v>
      </c>
      <c r="G13" s="11">
        <v>13.8</v>
      </c>
      <c r="H13" s="11">
        <v>16.5</v>
      </c>
      <c r="I13" s="11">
        <v>11</v>
      </c>
      <c r="J13" s="11">
        <v>18.399999999999999</v>
      </c>
      <c r="K13" s="11">
        <v>23</v>
      </c>
      <c r="L13" s="11">
        <v>27.6</v>
      </c>
      <c r="M13" s="11">
        <v>2.8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6.2</v>
      </c>
      <c r="D14" s="11">
        <v>10.4</v>
      </c>
      <c r="E14" s="11">
        <v>12.4</v>
      </c>
      <c r="F14" s="11">
        <v>9.3000000000000007</v>
      </c>
      <c r="G14" s="11">
        <v>15.6</v>
      </c>
      <c r="H14" s="11">
        <v>18.600000000000001</v>
      </c>
      <c r="I14" s="11">
        <v>12.4</v>
      </c>
      <c r="J14" s="11">
        <v>20.8</v>
      </c>
      <c r="K14" s="11">
        <v>26</v>
      </c>
      <c r="L14" s="11">
        <v>31.2</v>
      </c>
      <c r="M14" s="11">
        <v>3.1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6.2</v>
      </c>
      <c r="D15" s="11">
        <v>10.4</v>
      </c>
      <c r="E15" s="11">
        <v>12.4</v>
      </c>
      <c r="F15" s="11">
        <v>9.3000000000000007</v>
      </c>
      <c r="G15" s="11">
        <v>15.6</v>
      </c>
      <c r="H15" s="11">
        <v>18.600000000000001</v>
      </c>
      <c r="I15" s="11">
        <v>12.4</v>
      </c>
      <c r="J15" s="11">
        <v>20.8</v>
      </c>
      <c r="K15" s="11">
        <v>26</v>
      </c>
      <c r="L15" s="11">
        <v>31.2</v>
      </c>
      <c r="M15" s="11">
        <v>3.1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6.2</v>
      </c>
      <c r="D16" s="11">
        <v>10.4</v>
      </c>
      <c r="E16" s="11">
        <v>12.4</v>
      </c>
      <c r="F16" s="11">
        <v>9.3000000000000007</v>
      </c>
      <c r="G16" s="11">
        <v>15.6</v>
      </c>
      <c r="H16" s="11">
        <v>18.600000000000001</v>
      </c>
      <c r="I16" s="11">
        <v>12.4</v>
      </c>
      <c r="J16" s="11">
        <v>20.8</v>
      </c>
      <c r="K16" s="11">
        <v>26</v>
      </c>
      <c r="L16" s="11">
        <v>31.2</v>
      </c>
      <c r="M16" s="11">
        <v>3.1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4.5</v>
      </c>
      <c r="D19" s="11">
        <v>8</v>
      </c>
      <c r="E19" s="11">
        <v>9</v>
      </c>
      <c r="F19" s="11">
        <v>6.8</v>
      </c>
      <c r="G19" s="11">
        <v>12</v>
      </c>
      <c r="H19" s="11">
        <v>13.5</v>
      </c>
      <c r="I19" s="11">
        <v>9</v>
      </c>
      <c r="J19" s="11">
        <v>16</v>
      </c>
      <c r="K19" s="11">
        <v>20</v>
      </c>
      <c r="L19" s="11">
        <v>24</v>
      </c>
      <c r="M19" s="11">
        <v>2.2999999999999998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3.5</v>
      </c>
      <c r="D20" s="11">
        <v>6.2</v>
      </c>
      <c r="E20" s="11">
        <v>7</v>
      </c>
      <c r="F20" s="11">
        <v>5.3</v>
      </c>
      <c r="G20" s="11">
        <v>9.3000000000000007</v>
      </c>
      <c r="H20" s="11">
        <v>10.5</v>
      </c>
      <c r="I20" s="11">
        <v>7</v>
      </c>
      <c r="J20" s="11">
        <v>12.4</v>
      </c>
      <c r="K20" s="11">
        <v>15.5</v>
      </c>
      <c r="L20" s="11">
        <v>18.600000000000001</v>
      </c>
      <c r="M20" s="11">
        <v>1.8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3.8</v>
      </c>
      <c r="D21" s="11">
        <v>6.4</v>
      </c>
      <c r="E21" s="11">
        <v>7.6</v>
      </c>
      <c r="F21" s="11">
        <v>5.7</v>
      </c>
      <c r="G21" s="11">
        <v>9.6</v>
      </c>
      <c r="H21" s="11">
        <v>11.4</v>
      </c>
      <c r="I21" s="11">
        <v>7.6</v>
      </c>
      <c r="J21" s="11">
        <v>12.8</v>
      </c>
      <c r="K21" s="11">
        <v>16</v>
      </c>
      <c r="L21" s="11">
        <v>19.2</v>
      </c>
      <c r="M21" s="11">
        <v>1.9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3.8</v>
      </c>
      <c r="D22" s="11">
        <v>6.2</v>
      </c>
      <c r="E22" s="11">
        <v>7.6</v>
      </c>
      <c r="F22" s="11">
        <v>5.7</v>
      </c>
      <c r="G22" s="11">
        <v>9.3000000000000007</v>
      </c>
      <c r="H22" s="11">
        <v>11.4</v>
      </c>
      <c r="I22" s="11">
        <v>7.6</v>
      </c>
      <c r="J22" s="11">
        <v>12.4</v>
      </c>
      <c r="K22" s="11">
        <v>15.5</v>
      </c>
      <c r="L22" s="11">
        <v>18.600000000000001</v>
      </c>
      <c r="M22" s="11">
        <v>1.9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3.8</v>
      </c>
      <c r="D23" s="11">
        <v>6.4</v>
      </c>
      <c r="E23" s="11">
        <v>7.6</v>
      </c>
      <c r="F23" s="11">
        <v>5.7</v>
      </c>
      <c r="G23" s="11">
        <v>9.6</v>
      </c>
      <c r="H23" s="11">
        <v>11.4</v>
      </c>
      <c r="I23" s="11">
        <v>7.6</v>
      </c>
      <c r="J23" s="11">
        <v>12.8</v>
      </c>
      <c r="K23" s="11">
        <v>16</v>
      </c>
      <c r="L23" s="11">
        <v>19.2</v>
      </c>
      <c r="M23" s="11">
        <v>1.9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89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5.9</v>
      </c>
      <c r="D26" s="11">
        <v>11</v>
      </c>
      <c r="E26" s="11">
        <v>11.8</v>
      </c>
      <c r="F26" s="11">
        <v>8.9</v>
      </c>
      <c r="G26" s="11">
        <v>16.5</v>
      </c>
      <c r="H26" s="11">
        <v>17.7</v>
      </c>
      <c r="I26" s="11">
        <v>11.8</v>
      </c>
      <c r="J26" s="11">
        <v>22</v>
      </c>
      <c r="K26" s="11">
        <v>27.5</v>
      </c>
      <c r="L26" s="11">
        <v>33</v>
      </c>
      <c r="M26" s="11">
        <v>3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5.2</v>
      </c>
      <c r="D27" s="11">
        <v>9.1999999999999993</v>
      </c>
      <c r="E27" s="11">
        <v>10.4</v>
      </c>
      <c r="F27" s="11">
        <v>7.8</v>
      </c>
      <c r="G27" s="11">
        <v>13.8</v>
      </c>
      <c r="H27" s="11">
        <v>15.6</v>
      </c>
      <c r="I27" s="11">
        <v>10.4</v>
      </c>
      <c r="J27" s="11">
        <v>18.399999999999999</v>
      </c>
      <c r="K27" s="11">
        <v>23</v>
      </c>
      <c r="L27" s="11">
        <v>27.6</v>
      </c>
      <c r="M27" s="11">
        <v>2.6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5.9</v>
      </c>
      <c r="D28" s="11">
        <v>11</v>
      </c>
      <c r="E28" s="11">
        <v>11.8</v>
      </c>
      <c r="F28" s="11">
        <v>8.9</v>
      </c>
      <c r="G28" s="11">
        <v>16.5</v>
      </c>
      <c r="H28" s="11">
        <v>17.7</v>
      </c>
      <c r="I28" s="11">
        <v>11.8</v>
      </c>
      <c r="J28" s="11">
        <v>22</v>
      </c>
      <c r="K28" s="11">
        <v>27.5</v>
      </c>
      <c r="L28" s="11">
        <v>33</v>
      </c>
      <c r="M28" s="11">
        <v>3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5.2</v>
      </c>
      <c r="D29" s="11">
        <v>9.1999999999999993</v>
      </c>
      <c r="E29" s="11">
        <v>10.4</v>
      </c>
      <c r="F29" s="11">
        <v>7.8</v>
      </c>
      <c r="G29" s="11">
        <v>13.8</v>
      </c>
      <c r="H29" s="11">
        <v>15.6</v>
      </c>
      <c r="I29" s="11">
        <v>10.4</v>
      </c>
      <c r="J29" s="11">
        <v>18.399999999999999</v>
      </c>
      <c r="K29" s="11">
        <v>23</v>
      </c>
      <c r="L29" s="11">
        <v>27.6</v>
      </c>
      <c r="M29" s="11">
        <v>2.6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4.0999999999999996</v>
      </c>
      <c r="D30" s="11">
        <v>7.8</v>
      </c>
      <c r="E30" s="11">
        <v>8.1999999999999993</v>
      </c>
      <c r="F30" s="11">
        <v>6.2</v>
      </c>
      <c r="G30" s="11">
        <v>11.7</v>
      </c>
      <c r="H30" s="11">
        <v>12.3</v>
      </c>
      <c r="I30" s="11">
        <v>8.1999999999999993</v>
      </c>
      <c r="J30" s="11">
        <v>15.6</v>
      </c>
      <c r="K30" s="11">
        <v>19.5</v>
      </c>
      <c r="L30" s="11">
        <v>23.4</v>
      </c>
      <c r="M30" s="11">
        <v>2.1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4.3</v>
      </c>
      <c r="D33" s="11">
        <v>8.1999999999999993</v>
      </c>
      <c r="E33" s="11">
        <v>8.6</v>
      </c>
      <c r="F33" s="11">
        <v>6.5</v>
      </c>
      <c r="G33" s="11">
        <v>12.3</v>
      </c>
      <c r="H33" s="11">
        <v>12.9</v>
      </c>
      <c r="I33" s="11">
        <v>8.6</v>
      </c>
      <c r="J33" s="11">
        <v>16.399999999999999</v>
      </c>
      <c r="K33" s="11">
        <v>20.5</v>
      </c>
      <c r="L33" s="11">
        <v>24.6</v>
      </c>
      <c r="M33" s="11">
        <v>2.2000000000000002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6.2</v>
      </c>
      <c r="D34" s="11">
        <v>9.6</v>
      </c>
      <c r="E34" s="11">
        <v>12.4</v>
      </c>
      <c r="F34" s="11">
        <v>9.3000000000000007</v>
      </c>
      <c r="G34" s="11">
        <v>14.4</v>
      </c>
      <c r="H34" s="11">
        <v>18.600000000000001</v>
      </c>
      <c r="I34" s="11">
        <v>12.4</v>
      </c>
      <c r="J34" s="11">
        <v>19.2</v>
      </c>
      <c r="K34" s="11">
        <v>24</v>
      </c>
      <c r="L34" s="11">
        <v>28.8</v>
      </c>
      <c r="M34" s="11">
        <v>3.1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5.0999999999999996</v>
      </c>
      <c r="D35" s="11">
        <v>8.8000000000000007</v>
      </c>
      <c r="E35" s="11">
        <v>10.199999999999999</v>
      </c>
      <c r="F35" s="11">
        <v>7.7</v>
      </c>
      <c r="G35" s="11">
        <v>13.2</v>
      </c>
      <c r="H35" s="11">
        <v>15.3</v>
      </c>
      <c r="I35" s="11">
        <v>10.199999999999999</v>
      </c>
      <c r="J35" s="11">
        <v>17.600000000000001</v>
      </c>
      <c r="K35" s="11">
        <v>22</v>
      </c>
      <c r="L35" s="11">
        <v>26.4</v>
      </c>
      <c r="M35" s="11">
        <v>2.6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3.9</v>
      </c>
      <c r="D36" s="11">
        <v>6.4</v>
      </c>
      <c r="E36" s="11">
        <v>7.8</v>
      </c>
      <c r="F36" s="11">
        <v>5.9</v>
      </c>
      <c r="G36" s="11">
        <v>9.6</v>
      </c>
      <c r="H36" s="11">
        <v>11.7</v>
      </c>
      <c r="I36" s="11">
        <v>7.8</v>
      </c>
      <c r="J36" s="11">
        <v>12.8</v>
      </c>
      <c r="K36" s="11">
        <v>16</v>
      </c>
      <c r="L36" s="11">
        <v>19.2</v>
      </c>
      <c r="M36" s="11">
        <v>2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5.7</v>
      </c>
      <c r="D37" s="11">
        <v>9.4</v>
      </c>
      <c r="E37" s="11">
        <v>11.4</v>
      </c>
      <c r="F37" s="11">
        <v>8.6</v>
      </c>
      <c r="G37" s="11">
        <v>14.1</v>
      </c>
      <c r="H37" s="11">
        <v>17.100000000000001</v>
      </c>
      <c r="I37" s="11">
        <v>11.4</v>
      </c>
      <c r="J37" s="11">
        <v>18.8</v>
      </c>
      <c r="K37" s="11">
        <v>23.5</v>
      </c>
      <c r="L37" s="11">
        <v>28.2</v>
      </c>
      <c r="M37" s="11">
        <v>2.9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5.7</v>
      </c>
      <c r="D38" s="11">
        <v>9.4</v>
      </c>
      <c r="E38" s="11">
        <v>11.4</v>
      </c>
      <c r="F38" s="11">
        <v>8.6</v>
      </c>
      <c r="G38" s="11">
        <v>14.1</v>
      </c>
      <c r="H38" s="11">
        <v>17.100000000000001</v>
      </c>
      <c r="I38" s="11">
        <v>11.4</v>
      </c>
      <c r="J38" s="11">
        <v>18.8</v>
      </c>
      <c r="K38" s="11">
        <v>23.5</v>
      </c>
      <c r="L38" s="11">
        <v>28.2</v>
      </c>
      <c r="M38" s="11">
        <v>2.9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5.7</v>
      </c>
      <c r="D39" s="11">
        <v>9.4</v>
      </c>
      <c r="E39" s="11">
        <v>11.4</v>
      </c>
      <c r="F39" s="11">
        <v>8.6</v>
      </c>
      <c r="G39" s="11">
        <v>14.1</v>
      </c>
      <c r="H39" s="11">
        <v>17.100000000000001</v>
      </c>
      <c r="I39" s="11">
        <v>11.4</v>
      </c>
      <c r="J39" s="11">
        <v>18.8</v>
      </c>
      <c r="K39" s="11">
        <v>23.5</v>
      </c>
      <c r="L39" s="11">
        <v>28.2</v>
      </c>
      <c r="M39" s="11">
        <v>2.9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9.8000000000000007</v>
      </c>
      <c r="D42" s="11">
        <v>16.399999999999999</v>
      </c>
      <c r="E42" s="11">
        <v>19.600000000000001</v>
      </c>
      <c r="F42" s="11">
        <v>14.7</v>
      </c>
      <c r="G42" s="11">
        <v>24.6</v>
      </c>
      <c r="H42" s="11">
        <v>29.4</v>
      </c>
      <c r="I42" s="11">
        <v>19.600000000000001</v>
      </c>
      <c r="J42" s="11">
        <v>32.799999999999997</v>
      </c>
      <c r="K42" s="11">
        <v>41</v>
      </c>
      <c r="L42" s="11">
        <v>49.2</v>
      </c>
      <c r="M42" s="11">
        <v>4.9000000000000004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8" t="s">
        <v>123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1:13" s="13" customFormat="1" ht="24.7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s="13" customFormat="1" ht="15.95" customHeight="1" x14ac:dyDescent="0.2">
      <c r="A46" s="23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6"/>
    </row>
    <row r="47" spans="1:13" s="13" customFormat="1" ht="15.95" customHeight="1" x14ac:dyDescent="0.2">
      <c r="A47" s="23"/>
      <c r="C47" s="24"/>
      <c r="D47" s="24"/>
      <c r="E47" s="24"/>
      <c r="F47" s="24"/>
      <c r="G47" s="24"/>
      <c r="H47" s="24"/>
      <c r="I47" s="24"/>
      <c r="J47" s="24"/>
      <c r="K47" s="24"/>
      <c r="L47" s="45"/>
      <c r="M47" s="45"/>
    </row>
    <row r="48" spans="1:13" ht="19.5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49" spans="1:12" ht="15.95" customHeight="1" x14ac:dyDescent="0.2">
      <c r="A49" s="30"/>
      <c r="B49" s="30"/>
      <c r="C49" s="30"/>
      <c r="D49" s="30"/>
      <c r="E49" s="30"/>
      <c r="F49" s="13"/>
      <c r="G49" s="30"/>
      <c r="H49" s="30"/>
      <c r="I49" s="30"/>
      <c r="J49" s="30"/>
      <c r="K49" s="30"/>
    </row>
    <row r="50" spans="1:12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48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1"/>
    </row>
    <row r="52" spans="1:12" s="44" customFormat="1" ht="15.95" customHeight="1" x14ac:dyDescent="0.2">
      <c r="A52" s="48"/>
      <c r="B52" s="48"/>
      <c r="C52" s="30"/>
      <c r="D52" s="30"/>
      <c r="E52" s="49"/>
      <c r="F52" s="49"/>
      <c r="G52" s="52"/>
      <c r="H52" s="52"/>
      <c r="I52" s="52"/>
      <c r="J52" s="52"/>
      <c r="K52" s="52"/>
      <c r="L52" s="47"/>
    </row>
    <row r="53" spans="1:12" s="44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30"/>
      <c r="D54" s="30"/>
      <c r="E54" s="49"/>
      <c r="F54" s="49"/>
      <c r="G54" s="50"/>
      <c r="H54" s="50"/>
      <c r="I54" s="50"/>
      <c r="J54" s="50"/>
      <c r="K54" s="50"/>
      <c r="L54" s="53"/>
    </row>
    <row r="55" spans="1:12" s="5" customFormat="1" ht="15.95" customHeight="1" x14ac:dyDescent="0.2">
      <c r="A55" s="48"/>
      <c r="B55" s="48"/>
      <c r="C55" s="30"/>
      <c r="D55" s="30"/>
      <c r="E55" s="49"/>
      <c r="F55" s="49"/>
      <c r="G55" s="52"/>
      <c r="H55" s="52"/>
      <c r="I55" s="52"/>
      <c r="J55" s="52"/>
      <c r="K55" s="52"/>
      <c r="L55" s="53"/>
    </row>
    <row r="56" spans="1:12" s="44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2" s="13" customFormat="1" ht="15.95" customHeight="1" x14ac:dyDescent="0.2">
      <c r="A59" s="48"/>
      <c r="B59" s="48"/>
      <c r="C59" s="30"/>
      <c r="D59" s="30"/>
      <c r="E59" s="49"/>
      <c r="F59" s="49"/>
      <c r="G59" s="50"/>
      <c r="H59" s="50"/>
      <c r="I59" s="50"/>
      <c r="J59" s="50"/>
      <c r="K59" s="50"/>
      <c r="L59" s="53"/>
    </row>
    <row r="60" spans="1:12" s="44" customFormat="1" ht="15.95" customHeight="1" x14ac:dyDescent="0.2">
      <c r="A60" s="48"/>
      <c r="B60" s="48"/>
      <c r="C60" s="53"/>
      <c r="D60" s="53"/>
      <c r="E60" s="49"/>
      <c r="F60" s="49"/>
      <c r="G60" s="50"/>
      <c r="H60" s="50"/>
      <c r="I60" s="50"/>
      <c r="J60" s="50"/>
      <c r="K60" s="50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1"/>
      <c r="B64" s="2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44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1"/>
      <c r="B70" s="2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44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1"/>
      <c r="B75" s="2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44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1"/>
      <c r="B83" s="2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47"/>
      <c r="B84" s="54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1"/>
      <c r="B85" s="1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44" customFormat="1" ht="15.95" customHeight="1" x14ac:dyDescent="0.2">
      <c r="A86" s="47"/>
      <c r="G86" s="56"/>
      <c r="H86" s="56"/>
      <c r="I86" s="57"/>
      <c r="K86" s="57"/>
    </row>
    <row r="87" spans="1:12" s="13" customFormat="1" ht="15.95" customHeight="1" x14ac:dyDescent="0.2">
      <c r="A87" s="21"/>
      <c r="B87" s="21"/>
      <c r="C87" s="47"/>
      <c r="D87" s="47"/>
      <c r="E87" s="47"/>
      <c r="F87" s="48"/>
      <c r="G87" s="58"/>
      <c r="H87" s="58"/>
      <c r="I87" s="47"/>
      <c r="J87" s="58"/>
      <c r="K87" s="47"/>
      <c r="L87" s="47"/>
    </row>
    <row r="88" spans="1:12" s="22" customFormat="1" ht="15.95" customHeight="1" x14ac:dyDescent="0.2">
      <c r="A88" s="1"/>
      <c r="B88" s="2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ht="15.95" customHeigh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1"/>
      <c r="B92" s="2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1"/>
      <c r="B99" s="2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1"/>
      <c r="B105" s="2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1"/>
      <c r="B110" s="2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1"/>
      <c r="B118" s="2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B119" s="54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1"/>
      <c r="B120" s="1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</sheetData>
  <mergeCells count="16">
    <mergeCell ref="A44:M44"/>
    <mergeCell ref="A45:M45"/>
    <mergeCell ref="J3:J4"/>
    <mergeCell ref="K3:K4"/>
    <mergeCell ref="L3:L4"/>
    <mergeCell ref="M3:M4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71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pane ySplit="5" topLeftCell="A6" activePane="bottomLeft" state="frozen"/>
      <selection activeCell="A6" sqref="A6"/>
      <selection pane="bottomLeft" activeCell="A6" sqref="A6"/>
    </sheetView>
  </sheetViews>
  <sheetFormatPr defaultRowHeight="12.75" x14ac:dyDescent="0.2"/>
  <cols>
    <col min="1" max="1" width="11.7109375" style="41" customWidth="1"/>
    <col min="2" max="2" width="31.5703125" style="41" customWidth="1"/>
    <col min="3" max="13" width="13.5703125" style="41" customWidth="1"/>
    <col min="14" max="16384" width="9.140625" style="41"/>
  </cols>
  <sheetData>
    <row r="1" spans="1:13" ht="26.25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25" x14ac:dyDescent="0.2">
      <c r="A2" s="35" t="s">
        <v>171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0.25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5.75" customHeight="1" x14ac:dyDescent="0.2">
      <c r="A4" s="32" t="s">
        <v>72</v>
      </c>
      <c r="B4" s="32"/>
      <c r="C4" s="36" t="s">
        <v>51</v>
      </c>
      <c r="D4" s="32" t="s">
        <v>52</v>
      </c>
      <c r="E4" s="32" t="s">
        <v>167</v>
      </c>
      <c r="F4" s="32" t="s">
        <v>54</v>
      </c>
      <c r="G4" s="32" t="s">
        <v>55</v>
      </c>
      <c r="H4" s="32" t="s">
        <v>168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ht="15.7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5.7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.75" customHeight="1" x14ac:dyDescent="0.2">
      <c r="A7" s="8" t="s">
        <v>29</v>
      </c>
      <c r="B7" s="9" t="s">
        <v>0</v>
      </c>
      <c r="C7" s="10">
        <v>14.8</v>
      </c>
      <c r="D7" s="11">
        <v>26.2</v>
      </c>
      <c r="E7" s="11">
        <v>29.6</v>
      </c>
      <c r="F7" s="11">
        <v>22.2</v>
      </c>
      <c r="G7" s="11">
        <v>39.299999999999997</v>
      </c>
      <c r="H7" s="11">
        <v>44.4</v>
      </c>
      <c r="I7" s="11">
        <v>29.6</v>
      </c>
      <c r="J7" s="11">
        <v>52.4</v>
      </c>
      <c r="K7" s="11">
        <v>65.5</v>
      </c>
      <c r="L7" s="11">
        <v>78.599999999999994</v>
      </c>
      <c r="M7" s="11">
        <v>7.4</v>
      </c>
    </row>
    <row r="8" spans="1:13" ht="15.75" customHeight="1" x14ac:dyDescent="0.2">
      <c r="A8" s="8" t="s">
        <v>31</v>
      </c>
      <c r="B8" s="9" t="s">
        <v>1</v>
      </c>
      <c r="C8" s="10">
        <v>16.100000000000001</v>
      </c>
      <c r="D8" s="11">
        <v>26.2</v>
      </c>
      <c r="E8" s="11">
        <v>32.200000000000003</v>
      </c>
      <c r="F8" s="11">
        <v>24.2</v>
      </c>
      <c r="G8" s="11">
        <v>39.299999999999997</v>
      </c>
      <c r="H8" s="11">
        <v>48.3</v>
      </c>
      <c r="I8" s="11">
        <v>32.200000000000003</v>
      </c>
      <c r="J8" s="11">
        <v>52.4</v>
      </c>
      <c r="K8" s="11">
        <v>65.5</v>
      </c>
      <c r="L8" s="11">
        <v>78.599999999999994</v>
      </c>
      <c r="M8" s="11">
        <v>8.1</v>
      </c>
    </row>
    <row r="9" spans="1:13" ht="15.75" customHeight="1" x14ac:dyDescent="0.2">
      <c r="A9" s="8" t="s">
        <v>32</v>
      </c>
      <c r="B9" s="9" t="s">
        <v>2</v>
      </c>
      <c r="C9" s="10">
        <v>13.8</v>
      </c>
      <c r="D9" s="11">
        <v>26.2</v>
      </c>
      <c r="E9" s="11">
        <v>27.6</v>
      </c>
      <c r="F9" s="11">
        <v>20.7</v>
      </c>
      <c r="G9" s="11">
        <v>39.299999999999997</v>
      </c>
      <c r="H9" s="11">
        <v>41.4</v>
      </c>
      <c r="I9" s="11">
        <v>27.6</v>
      </c>
      <c r="J9" s="11">
        <v>52.4</v>
      </c>
      <c r="K9" s="11">
        <v>65.5</v>
      </c>
      <c r="L9" s="11">
        <v>78.599999999999994</v>
      </c>
      <c r="M9" s="11">
        <v>6.9</v>
      </c>
    </row>
    <row r="10" spans="1:13" ht="15.7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5.7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5.75" customHeight="1" x14ac:dyDescent="0.2">
      <c r="A12" s="8" t="s">
        <v>29</v>
      </c>
      <c r="B12" s="9" t="s">
        <v>3</v>
      </c>
      <c r="C12" s="10">
        <v>6.8</v>
      </c>
      <c r="D12" s="11">
        <v>11.6</v>
      </c>
      <c r="E12" s="11">
        <v>13.6</v>
      </c>
      <c r="F12" s="11">
        <v>10.199999999999999</v>
      </c>
      <c r="G12" s="11">
        <v>17.399999999999999</v>
      </c>
      <c r="H12" s="11">
        <v>20.399999999999999</v>
      </c>
      <c r="I12" s="11">
        <v>13.6</v>
      </c>
      <c r="J12" s="11">
        <v>23.2</v>
      </c>
      <c r="K12" s="11">
        <v>29</v>
      </c>
      <c r="L12" s="11">
        <v>34.799999999999997</v>
      </c>
      <c r="M12" s="11">
        <v>3.4</v>
      </c>
    </row>
    <row r="13" spans="1:13" ht="15.75" customHeight="1" x14ac:dyDescent="0.2">
      <c r="A13" s="8" t="s">
        <v>31</v>
      </c>
      <c r="B13" s="9" t="s">
        <v>4</v>
      </c>
      <c r="C13" s="10">
        <v>6.8</v>
      </c>
      <c r="D13" s="11">
        <v>11.6</v>
      </c>
      <c r="E13" s="11">
        <v>13.6</v>
      </c>
      <c r="F13" s="11">
        <v>10.199999999999999</v>
      </c>
      <c r="G13" s="11">
        <v>17.399999999999999</v>
      </c>
      <c r="H13" s="11">
        <v>20.399999999999999</v>
      </c>
      <c r="I13" s="11">
        <v>13.6</v>
      </c>
      <c r="J13" s="11">
        <v>23.2</v>
      </c>
      <c r="K13" s="11">
        <v>29</v>
      </c>
      <c r="L13" s="11">
        <v>34.799999999999997</v>
      </c>
      <c r="M13" s="11">
        <v>3.4</v>
      </c>
    </row>
    <row r="14" spans="1:13" ht="15.75" customHeight="1" x14ac:dyDescent="0.2">
      <c r="A14" s="8" t="s">
        <v>32</v>
      </c>
      <c r="B14" s="9" t="s">
        <v>5</v>
      </c>
      <c r="C14" s="10">
        <v>9.1</v>
      </c>
      <c r="D14" s="11">
        <v>15.2</v>
      </c>
      <c r="E14" s="11">
        <v>18.2</v>
      </c>
      <c r="F14" s="11">
        <v>13.7</v>
      </c>
      <c r="G14" s="11">
        <v>22.8</v>
      </c>
      <c r="H14" s="11">
        <v>27.3</v>
      </c>
      <c r="I14" s="11">
        <v>18.2</v>
      </c>
      <c r="J14" s="11">
        <v>30.4</v>
      </c>
      <c r="K14" s="11">
        <v>38</v>
      </c>
      <c r="L14" s="11">
        <v>45.6</v>
      </c>
      <c r="M14" s="11">
        <v>4.5999999999999996</v>
      </c>
    </row>
    <row r="15" spans="1:13" ht="15.75" customHeight="1" x14ac:dyDescent="0.2">
      <c r="A15" s="8" t="s">
        <v>35</v>
      </c>
      <c r="B15" s="9" t="s">
        <v>6</v>
      </c>
      <c r="C15" s="10">
        <v>10.1</v>
      </c>
      <c r="D15" s="11">
        <v>17.2</v>
      </c>
      <c r="E15" s="11">
        <v>20.2</v>
      </c>
      <c r="F15" s="11">
        <v>15.2</v>
      </c>
      <c r="G15" s="11">
        <v>25.8</v>
      </c>
      <c r="H15" s="11">
        <v>30.3</v>
      </c>
      <c r="I15" s="11">
        <v>20.2</v>
      </c>
      <c r="J15" s="11">
        <v>34.4</v>
      </c>
      <c r="K15" s="11">
        <v>43</v>
      </c>
      <c r="L15" s="11">
        <v>51.6</v>
      </c>
      <c r="M15" s="11">
        <v>5.0999999999999996</v>
      </c>
    </row>
    <row r="16" spans="1:13" ht="15.75" customHeight="1" x14ac:dyDescent="0.2">
      <c r="A16" s="8" t="s">
        <v>36</v>
      </c>
      <c r="B16" s="9" t="s">
        <v>7</v>
      </c>
      <c r="C16" s="10">
        <v>10.1</v>
      </c>
      <c r="D16" s="11">
        <v>17.2</v>
      </c>
      <c r="E16" s="11">
        <v>20.2</v>
      </c>
      <c r="F16" s="11">
        <v>15.2</v>
      </c>
      <c r="G16" s="11">
        <v>25.8</v>
      </c>
      <c r="H16" s="11">
        <v>30.3</v>
      </c>
      <c r="I16" s="11">
        <v>20.2</v>
      </c>
      <c r="J16" s="11">
        <v>34.4</v>
      </c>
      <c r="K16" s="11">
        <v>43</v>
      </c>
      <c r="L16" s="11">
        <v>51.6</v>
      </c>
      <c r="M16" s="11">
        <v>5.0999999999999996</v>
      </c>
    </row>
    <row r="17" spans="1:13" ht="15.75" customHeight="1" x14ac:dyDescent="0.2">
      <c r="A17" s="8" t="s">
        <v>37</v>
      </c>
      <c r="B17" s="9" t="s">
        <v>8</v>
      </c>
      <c r="C17" s="10">
        <v>10.1</v>
      </c>
      <c r="D17" s="11">
        <v>17.2</v>
      </c>
      <c r="E17" s="11">
        <v>20.2</v>
      </c>
      <c r="F17" s="11">
        <v>15.2</v>
      </c>
      <c r="G17" s="11">
        <v>25.8</v>
      </c>
      <c r="H17" s="11">
        <v>30.3</v>
      </c>
      <c r="I17" s="11">
        <v>20.2</v>
      </c>
      <c r="J17" s="11">
        <v>34.4</v>
      </c>
      <c r="K17" s="11">
        <v>43</v>
      </c>
      <c r="L17" s="11">
        <v>51.6</v>
      </c>
      <c r="M17" s="11">
        <v>5.0999999999999996</v>
      </c>
    </row>
    <row r="18" spans="1:13" ht="15.7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15.7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5.75" customHeight="1" x14ac:dyDescent="0.2">
      <c r="A20" s="8" t="s">
        <v>29</v>
      </c>
      <c r="B20" s="9" t="s">
        <v>9</v>
      </c>
      <c r="C20" s="10">
        <v>12.9</v>
      </c>
      <c r="D20" s="11">
        <v>22.8</v>
      </c>
      <c r="E20" s="11">
        <v>25.8</v>
      </c>
      <c r="F20" s="11">
        <v>19.399999999999999</v>
      </c>
      <c r="G20" s="11">
        <v>34.200000000000003</v>
      </c>
      <c r="H20" s="11">
        <v>38.700000000000003</v>
      </c>
      <c r="I20" s="11">
        <v>25.8</v>
      </c>
      <c r="J20" s="11">
        <v>45.6</v>
      </c>
      <c r="K20" s="11">
        <v>57</v>
      </c>
      <c r="L20" s="11">
        <v>68.400000000000006</v>
      </c>
      <c r="M20" s="11">
        <v>6.5</v>
      </c>
    </row>
    <row r="21" spans="1:13" ht="15.75" customHeight="1" x14ac:dyDescent="0.2">
      <c r="A21" s="8" t="s">
        <v>31</v>
      </c>
      <c r="B21" s="9" t="s">
        <v>10</v>
      </c>
      <c r="C21" s="10">
        <v>9.9</v>
      </c>
      <c r="D21" s="11">
        <v>17.399999999999999</v>
      </c>
      <c r="E21" s="11">
        <v>19.8</v>
      </c>
      <c r="F21" s="11">
        <v>14.9</v>
      </c>
      <c r="G21" s="11">
        <v>26.1</v>
      </c>
      <c r="H21" s="11">
        <v>29.7</v>
      </c>
      <c r="I21" s="11">
        <v>19.8</v>
      </c>
      <c r="J21" s="11">
        <v>34.799999999999997</v>
      </c>
      <c r="K21" s="11">
        <v>43.5</v>
      </c>
      <c r="L21" s="11">
        <v>52.2</v>
      </c>
      <c r="M21" s="11">
        <v>5</v>
      </c>
    </row>
    <row r="22" spans="1:13" ht="15.75" customHeight="1" x14ac:dyDescent="0.2">
      <c r="A22" s="8" t="s">
        <v>32</v>
      </c>
      <c r="B22" s="9" t="s">
        <v>11</v>
      </c>
      <c r="C22" s="10">
        <v>10.6</v>
      </c>
      <c r="D22" s="11">
        <v>18</v>
      </c>
      <c r="E22" s="11">
        <v>21.2</v>
      </c>
      <c r="F22" s="11">
        <v>15.9</v>
      </c>
      <c r="G22" s="11">
        <v>27</v>
      </c>
      <c r="H22" s="11">
        <v>31.8</v>
      </c>
      <c r="I22" s="11">
        <v>21.2</v>
      </c>
      <c r="J22" s="11">
        <v>36</v>
      </c>
      <c r="K22" s="11">
        <v>45</v>
      </c>
      <c r="L22" s="11">
        <v>54</v>
      </c>
      <c r="M22" s="11">
        <v>5.3</v>
      </c>
    </row>
    <row r="23" spans="1:13" ht="15.75" customHeight="1" x14ac:dyDescent="0.2">
      <c r="A23" s="8" t="s">
        <v>35</v>
      </c>
      <c r="B23" s="9" t="s">
        <v>12</v>
      </c>
      <c r="C23" s="10">
        <v>10.6</v>
      </c>
      <c r="D23" s="11">
        <v>18</v>
      </c>
      <c r="E23" s="11">
        <v>21.2</v>
      </c>
      <c r="F23" s="11">
        <v>15.9</v>
      </c>
      <c r="G23" s="11">
        <v>27</v>
      </c>
      <c r="H23" s="11">
        <v>31.8</v>
      </c>
      <c r="I23" s="11">
        <v>21.2</v>
      </c>
      <c r="J23" s="11">
        <v>36</v>
      </c>
      <c r="K23" s="11">
        <v>45</v>
      </c>
      <c r="L23" s="11">
        <v>54</v>
      </c>
      <c r="M23" s="11">
        <v>5.3</v>
      </c>
    </row>
    <row r="24" spans="1:13" ht="15.75" customHeight="1" x14ac:dyDescent="0.2">
      <c r="A24" s="8" t="s">
        <v>36</v>
      </c>
      <c r="B24" s="9" t="s">
        <v>13</v>
      </c>
      <c r="C24" s="10">
        <v>10.6</v>
      </c>
      <c r="D24" s="11">
        <v>18</v>
      </c>
      <c r="E24" s="11">
        <v>21.2</v>
      </c>
      <c r="F24" s="11">
        <v>15.9</v>
      </c>
      <c r="G24" s="11">
        <v>27</v>
      </c>
      <c r="H24" s="11">
        <v>31.8</v>
      </c>
      <c r="I24" s="11">
        <v>21.2</v>
      </c>
      <c r="J24" s="11">
        <v>36</v>
      </c>
      <c r="K24" s="11">
        <v>45</v>
      </c>
      <c r="L24" s="11">
        <v>54</v>
      </c>
      <c r="M24" s="11">
        <v>5.3</v>
      </c>
    </row>
    <row r="25" spans="1:13" ht="15.7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15.75" customHeight="1" x14ac:dyDescent="0.2">
      <c r="A26" s="6" t="s">
        <v>40</v>
      </c>
      <c r="B26" s="7" t="s">
        <v>41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5.75" customHeight="1" x14ac:dyDescent="0.2">
      <c r="A27" s="8" t="s">
        <v>29</v>
      </c>
      <c r="B27" s="9" t="s">
        <v>73</v>
      </c>
      <c r="C27" s="10">
        <v>9.6999999999999993</v>
      </c>
      <c r="D27" s="11">
        <v>18.2</v>
      </c>
      <c r="E27" s="11">
        <v>19.399999999999999</v>
      </c>
      <c r="F27" s="11">
        <v>14.6</v>
      </c>
      <c r="G27" s="11">
        <v>27.3</v>
      </c>
      <c r="H27" s="11">
        <v>29.1</v>
      </c>
      <c r="I27" s="11">
        <v>19.399999999999999</v>
      </c>
      <c r="J27" s="11">
        <v>36.4</v>
      </c>
      <c r="K27" s="11">
        <v>45.5</v>
      </c>
      <c r="L27" s="11">
        <v>54.6</v>
      </c>
      <c r="M27" s="11">
        <v>4.9000000000000004</v>
      </c>
    </row>
    <row r="28" spans="1:13" ht="15.75" customHeight="1" x14ac:dyDescent="0.2">
      <c r="A28" s="8" t="s">
        <v>31</v>
      </c>
      <c r="B28" s="9" t="s">
        <v>15</v>
      </c>
      <c r="C28" s="10">
        <v>8.5</v>
      </c>
      <c r="D28" s="11">
        <v>15.2</v>
      </c>
      <c r="E28" s="11">
        <v>17</v>
      </c>
      <c r="F28" s="11">
        <v>12.8</v>
      </c>
      <c r="G28" s="11">
        <v>22.8</v>
      </c>
      <c r="H28" s="11">
        <v>25.5</v>
      </c>
      <c r="I28" s="11">
        <v>17</v>
      </c>
      <c r="J28" s="11">
        <v>30.4</v>
      </c>
      <c r="K28" s="11">
        <v>38</v>
      </c>
      <c r="L28" s="11">
        <v>45.6</v>
      </c>
      <c r="M28" s="11">
        <v>4.3</v>
      </c>
    </row>
    <row r="29" spans="1:13" ht="15.75" customHeight="1" x14ac:dyDescent="0.2">
      <c r="A29" s="8" t="s">
        <v>32</v>
      </c>
      <c r="B29" s="9" t="s">
        <v>16</v>
      </c>
      <c r="C29" s="10">
        <v>9.6999999999999993</v>
      </c>
      <c r="D29" s="11">
        <v>18.2</v>
      </c>
      <c r="E29" s="11">
        <v>19.399999999999999</v>
      </c>
      <c r="F29" s="11">
        <v>14.6</v>
      </c>
      <c r="G29" s="11">
        <v>27.3</v>
      </c>
      <c r="H29" s="11">
        <v>29.1</v>
      </c>
      <c r="I29" s="11">
        <v>19.399999999999999</v>
      </c>
      <c r="J29" s="11">
        <v>36.4</v>
      </c>
      <c r="K29" s="11">
        <v>45.5</v>
      </c>
      <c r="L29" s="11">
        <v>54.6</v>
      </c>
      <c r="M29" s="11">
        <v>4.9000000000000004</v>
      </c>
    </row>
    <row r="30" spans="1:13" ht="15.75" customHeight="1" x14ac:dyDescent="0.2">
      <c r="A30" s="8" t="s">
        <v>35</v>
      </c>
      <c r="B30" s="9" t="s">
        <v>17</v>
      </c>
      <c r="C30" s="10">
        <v>8.5</v>
      </c>
      <c r="D30" s="11">
        <v>15.2</v>
      </c>
      <c r="E30" s="11">
        <v>17</v>
      </c>
      <c r="F30" s="11">
        <v>12.8</v>
      </c>
      <c r="G30" s="11">
        <v>22.8</v>
      </c>
      <c r="H30" s="11">
        <v>25.5</v>
      </c>
      <c r="I30" s="11">
        <v>17</v>
      </c>
      <c r="J30" s="11">
        <v>30.4</v>
      </c>
      <c r="K30" s="11">
        <v>38</v>
      </c>
      <c r="L30" s="11">
        <v>45.6</v>
      </c>
      <c r="M30" s="11">
        <v>4.3</v>
      </c>
    </row>
    <row r="31" spans="1:13" ht="15.75" customHeight="1" x14ac:dyDescent="0.2">
      <c r="A31" s="8" t="s">
        <v>36</v>
      </c>
      <c r="B31" s="9" t="s">
        <v>18</v>
      </c>
      <c r="C31" s="10">
        <v>9.6999999999999993</v>
      </c>
      <c r="D31" s="11">
        <v>18.2</v>
      </c>
      <c r="E31" s="11">
        <v>19.399999999999999</v>
      </c>
      <c r="F31" s="11">
        <v>14.6</v>
      </c>
      <c r="G31" s="11">
        <v>27.3</v>
      </c>
      <c r="H31" s="11">
        <v>29.1</v>
      </c>
      <c r="I31" s="11">
        <v>19.399999999999999</v>
      </c>
      <c r="J31" s="11">
        <v>36.4</v>
      </c>
      <c r="K31" s="11">
        <v>45.5</v>
      </c>
      <c r="L31" s="11">
        <v>54.6</v>
      </c>
      <c r="M31" s="11">
        <v>4.9000000000000004</v>
      </c>
    </row>
    <row r="32" spans="1:13" ht="15.7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5.7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ht="15.75" customHeight="1" x14ac:dyDescent="0.2">
      <c r="A34" s="8" t="s">
        <v>29</v>
      </c>
      <c r="B34" s="9" t="s">
        <v>19</v>
      </c>
      <c r="C34" s="10">
        <v>7.1</v>
      </c>
      <c r="D34" s="11">
        <v>13.6</v>
      </c>
      <c r="E34" s="11">
        <v>14.2</v>
      </c>
      <c r="F34" s="11">
        <v>10.7</v>
      </c>
      <c r="G34" s="11">
        <v>20.399999999999999</v>
      </c>
      <c r="H34" s="11">
        <v>21.3</v>
      </c>
      <c r="I34" s="11">
        <v>14.2</v>
      </c>
      <c r="J34" s="11">
        <v>27.2</v>
      </c>
      <c r="K34" s="11">
        <v>34</v>
      </c>
      <c r="L34" s="11">
        <v>40.799999999999997</v>
      </c>
      <c r="M34" s="11">
        <v>3.6</v>
      </c>
    </row>
    <row r="35" spans="1:13" ht="15.75" customHeight="1" x14ac:dyDescent="0.2">
      <c r="A35" s="8" t="s">
        <v>31</v>
      </c>
      <c r="B35" s="9" t="s">
        <v>20</v>
      </c>
      <c r="C35" s="10">
        <v>10.1</v>
      </c>
      <c r="D35" s="11">
        <v>16</v>
      </c>
      <c r="E35" s="11">
        <v>20.2</v>
      </c>
      <c r="F35" s="11">
        <v>15.2</v>
      </c>
      <c r="G35" s="11">
        <v>24</v>
      </c>
      <c r="H35" s="11">
        <v>30.3</v>
      </c>
      <c r="I35" s="11">
        <v>20.2</v>
      </c>
      <c r="J35" s="11">
        <v>32</v>
      </c>
      <c r="K35" s="11">
        <v>40</v>
      </c>
      <c r="L35" s="11">
        <v>48</v>
      </c>
      <c r="M35" s="11">
        <v>5.0999999999999996</v>
      </c>
    </row>
    <row r="36" spans="1:13" ht="15.75" customHeight="1" x14ac:dyDescent="0.2">
      <c r="A36" s="8" t="s">
        <v>32</v>
      </c>
      <c r="B36" s="9" t="s">
        <v>21</v>
      </c>
      <c r="C36" s="10">
        <v>8.5</v>
      </c>
      <c r="D36" s="11">
        <v>14.4</v>
      </c>
      <c r="E36" s="11">
        <v>17</v>
      </c>
      <c r="F36" s="11">
        <v>12.8</v>
      </c>
      <c r="G36" s="11">
        <v>21.6</v>
      </c>
      <c r="H36" s="11">
        <v>25.5</v>
      </c>
      <c r="I36" s="11">
        <v>17</v>
      </c>
      <c r="J36" s="11">
        <v>28.8</v>
      </c>
      <c r="K36" s="11">
        <v>36</v>
      </c>
      <c r="L36" s="11">
        <v>43.2</v>
      </c>
      <c r="M36" s="11">
        <v>4.3</v>
      </c>
    </row>
    <row r="37" spans="1:13" ht="15.75" customHeight="1" x14ac:dyDescent="0.2">
      <c r="A37" s="8" t="s">
        <v>35</v>
      </c>
      <c r="B37" s="9" t="s">
        <v>22</v>
      </c>
      <c r="C37" s="10">
        <v>6.4</v>
      </c>
      <c r="D37" s="11">
        <v>10.6</v>
      </c>
      <c r="E37" s="11">
        <v>12.8</v>
      </c>
      <c r="F37" s="11">
        <v>9.6</v>
      </c>
      <c r="G37" s="11">
        <v>15.9</v>
      </c>
      <c r="H37" s="11">
        <v>19.2</v>
      </c>
      <c r="I37" s="11">
        <v>12.8</v>
      </c>
      <c r="J37" s="11">
        <v>21.2</v>
      </c>
      <c r="K37" s="11">
        <v>26.5</v>
      </c>
      <c r="L37" s="11">
        <v>31.8</v>
      </c>
      <c r="M37" s="11">
        <v>3.2</v>
      </c>
    </row>
    <row r="38" spans="1:13" ht="15.75" customHeight="1" x14ac:dyDescent="0.2">
      <c r="A38" s="8" t="s">
        <v>36</v>
      </c>
      <c r="B38" s="9" t="s">
        <v>23</v>
      </c>
      <c r="C38" s="10">
        <v>9.5</v>
      </c>
      <c r="D38" s="11">
        <v>15.4</v>
      </c>
      <c r="E38" s="11">
        <v>19</v>
      </c>
      <c r="F38" s="11">
        <v>14.3</v>
      </c>
      <c r="G38" s="11">
        <v>23.1</v>
      </c>
      <c r="H38" s="11">
        <v>28.5</v>
      </c>
      <c r="I38" s="11">
        <v>19</v>
      </c>
      <c r="J38" s="11">
        <v>30.8</v>
      </c>
      <c r="K38" s="11">
        <v>38.5</v>
      </c>
      <c r="L38" s="11">
        <v>46.2</v>
      </c>
      <c r="M38" s="11">
        <v>4.8</v>
      </c>
    </row>
    <row r="39" spans="1:13" ht="15.75" customHeight="1" x14ac:dyDescent="0.2">
      <c r="A39" s="8" t="s">
        <v>37</v>
      </c>
      <c r="B39" s="9" t="s">
        <v>24</v>
      </c>
      <c r="C39" s="10">
        <v>9.5</v>
      </c>
      <c r="D39" s="11">
        <v>15.4</v>
      </c>
      <c r="E39" s="11">
        <v>19</v>
      </c>
      <c r="F39" s="11">
        <v>14.3</v>
      </c>
      <c r="G39" s="11">
        <v>23.1</v>
      </c>
      <c r="H39" s="11">
        <v>28.5</v>
      </c>
      <c r="I39" s="11">
        <v>19</v>
      </c>
      <c r="J39" s="11">
        <v>30.8</v>
      </c>
      <c r="K39" s="11">
        <v>38.5</v>
      </c>
      <c r="L39" s="11">
        <v>46.2</v>
      </c>
      <c r="M39" s="11">
        <v>4.8</v>
      </c>
    </row>
    <row r="40" spans="1:13" ht="15.75" customHeight="1" x14ac:dyDescent="0.2">
      <c r="A40" s="8" t="s">
        <v>44</v>
      </c>
      <c r="B40" s="9" t="s">
        <v>25</v>
      </c>
      <c r="C40" s="10">
        <v>9.5</v>
      </c>
      <c r="D40" s="11">
        <v>15.4</v>
      </c>
      <c r="E40" s="11">
        <v>19</v>
      </c>
      <c r="F40" s="11">
        <v>14.3</v>
      </c>
      <c r="G40" s="11">
        <v>23.1</v>
      </c>
      <c r="H40" s="11">
        <v>28.5</v>
      </c>
      <c r="I40" s="11">
        <v>19</v>
      </c>
      <c r="J40" s="11">
        <v>30.8</v>
      </c>
      <c r="K40" s="11">
        <v>38.5</v>
      </c>
      <c r="L40" s="11">
        <v>46.2</v>
      </c>
      <c r="M40" s="11">
        <v>4.8</v>
      </c>
    </row>
    <row r="41" spans="1:13" ht="15.7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5.7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5.75" customHeight="1" x14ac:dyDescent="0.2">
      <c r="A43" s="8" t="s">
        <v>29</v>
      </c>
      <c r="B43" s="9" t="s">
        <v>169</v>
      </c>
      <c r="C43" s="10">
        <v>16.8</v>
      </c>
      <c r="D43" s="11">
        <v>28.2</v>
      </c>
      <c r="E43" s="11">
        <v>33.6</v>
      </c>
      <c r="F43" s="11">
        <v>25.2</v>
      </c>
      <c r="G43" s="11">
        <v>42.3</v>
      </c>
      <c r="H43" s="11">
        <v>50.4</v>
      </c>
      <c r="I43" s="11">
        <v>33.6</v>
      </c>
      <c r="J43" s="11">
        <v>56.4</v>
      </c>
      <c r="K43" s="11">
        <v>70.5</v>
      </c>
      <c r="L43" s="11">
        <v>84.6</v>
      </c>
      <c r="M43" s="11">
        <v>8.4</v>
      </c>
    </row>
    <row r="45" spans="1:13" ht="22.5" customHeight="1" x14ac:dyDescent="0.2">
      <c r="A45" s="33" t="s">
        <v>172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ht="22.5" customHeight="1" x14ac:dyDescent="0.2">
      <c r="A46" s="33" t="s">
        <v>174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</sheetData>
  <mergeCells count="18">
    <mergeCell ref="A1:M1"/>
    <mergeCell ref="A2:M2"/>
    <mergeCell ref="A3:M3"/>
    <mergeCell ref="A4:B5"/>
    <mergeCell ref="C4:C5"/>
    <mergeCell ref="D4:D5"/>
    <mergeCell ref="A45:M45"/>
    <mergeCell ref="G4:G5"/>
    <mergeCell ref="H4:H5"/>
    <mergeCell ref="M4:M5"/>
    <mergeCell ref="A47:M47"/>
    <mergeCell ref="A46:M46"/>
    <mergeCell ref="I4:I5"/>
    <mergeCell ref="J4:J5"/>
    <mergeCell ref="K4:K5"/>
    <mergeCell ref="L4:L5"/>
    <mergeCell ref="E4:E5"/>
    <mergeCell ref="F4:F5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9.5" customHeight="1" x14ac:dyDescent="0.2">
      <c r="A2" s="37" t="s">
        <v>126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6.9</v>
      </c>
      <c r="D6" s="11">
        <v>12.2</v>
      </c>
      <c r="E6" s="11">
        <v>13.8</v>
      </c>
      <c r="F6" s="11">
        <v>10.4</v>
      </c>
      <c r="G6" s="11">
        <v>18.3</v>
      </c>
      <c r="H6" s="11">
        <v>20.7</v>
      </c>
      <c r="I6" s="11">
        <v>13.8</v>
      </c>
      <c r="J6" s="11">
        <v>24.4</v>
      </c>
      <c r="K6" s="11">
        <v>30.5</v>
      </c>
      <c r="L6" s="11">
        <v>36.6</v>
      </c>
      <c r="M6" s="11">
        <v>3.5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7.5</v>
      </c>
      <c r="D7" s="11">
        <v>12.2</v>
      </c>
      <c r="E7" s="11">
        <v>15</v>
      </c>
      <c r="F7" s="11">
        <v>11.3</v>
      </c>
      <c r="G7" s="11">
        <v>18.3</v>
      </c>
      <c r="H7" s="11">
        <v>22.5</v>
      </c>
      <c r="I7" s="11">
        <v>15</v>
      </c>
      <c r="J7" s="11">
        <v>24.4</v>
      </c>
      <c r="K7" s="11">
        <v>30.5</v>
      </c>
      <c r="L7" s="11">
        <v>36.6</v>
      </c>
      <c r="M7" s="11">
        <v>3.8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6.4</v>
      </c>
      <c r="D8" s="11">
        <v>12.2</v>
      </c>
      <c r="E8" s="11">
        <v>12.8</v>
      </c>
      <c r="F8" s="11">
        <v>9.6</v>
      </c>
      <c r="G8" s="11">
        <v>18.3</v>
      </c>
      <c r="H8" s="11">
        <v>19.2</v>
      </c>
      <c r="I8" s="11">
        <v>12.8</v>
      </c>
      <c r="J8" s="11">
        <v>24.4</v>
      </c>
      <c r="K8" s="11">
        <v>30.5</v>
      </c>
      <c r="L8" s="11">
        <v>36.6</v>
      </c>
      <c r="M8" s="11">
        <v>3.2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4.0999999999999996</v>
      </c>
      <c r="D11" s="11">
        <v>7</v>
      </c>
      <c r="E11" s="11">
        <v>8.1999999999999993</v>
      </c>
      <c r="F11" s="11">
        <v>6.2</v>
      </c>
      <c r="G11" s="11">
        <v>10.5</v>
      </c>
      <c r="H11" s="11">
        <v>12.3</v>
      </c>
      <c r="I11" s="11">
        <v>8.1999999999999993</v>
      </c>
      <c r="J11" s="11">
        <v>14</v>
      </c>
      <c r="K11" s="11">
        <v>17.5</v>
      </c>
      <c r="L11" s="11">
        <v>21</v>
      </c>
      <c r="M11" s="11">
        <v>2.1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4.0999999999999996</v>
      </c>
      <c r="D12" s="11">
        <v>7</v>
      </c>
      <c r="E12" s="11">
        <v>8.1999999999999993</v>
      </c>
      <c r="F12" s="11">
        <v>6.2</v>
      </c>
      <c r="G12" s="11">
        <v>10.5</v>
      </c>
      <c r="H12" s="11">
        <v>12.3</v>
      </c>
      <c r="I12" s="11">
        <v>8.1999999999999993</v>
      </c>
      <c r="J12" s="11">
        <v>14</v>
      </c>
      <c r="K12" s="11">
        <v>17.5</v>
      </c>
      <c r="L12" s="11">
        <v>21</v>
      </c>
      <c r="M12" s="11">
        <v>2.1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5.5</v>
      </c>
      <c r="D13" s="11">
        <v>9.1999999999999993</v>
      </c>
      <c r="E13" s="11">
        <v>11</v>
      </c>
      <c r="F13" s="11">
        <v>8.3000000000000007</v>
      </c>
      <c r="G13" s="11">
        <v>13.8</v>
      </c>
      <c r="H13" s="11">
        <v>16.5</v>
      </c>
      <c r="I13" s="11">
        <v>11</v>
      </c>
      <c r="J13" s="11">
        <v>18.399999999999999</v>
      </c>
      <c r="K13" s="11">
        <v>23</v>
      </c>
      <c r="L13" s="11">
        <v>27.6</v>
      </c>
      <c r="M13" s="11">
        <v>2.8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6.2</v>
      </c>
      <c r="D14" s="11">
        <v>10.4</v>
      </c>
      <c r="E14" s="11">
        <v>12.4</v>
      </c>
      <c r="F14" s="11">
        <v>9.3000000000000007</v>
      </c>
      <c r="G14" s="11">
        <v>15.6</v>
      </c>
      <c r="H14" s="11">
        <v>18.600000000000001</v>
      </c>
      <c r="I14" s="11">
        <v>12.4</v>
      </c>
      <c r="J14" s="11">
        <v>20.8</v>
      </c>
      <c r="K14" s="11">
        <v>26</v>
      </c>
      <c r="L14" s="11">
        <v>31.2</v>
      </c>
      <c r="M14" s="11">
        <v>3.1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6.2</v>
      </c>
      <c r="D15" s="11">
        <v>10.4</v>
      </c>
      <c r="E15" s="11">
        <v>12.4</v>
      </c>
      <c r="F15" s="11">
        <v>9.3000000000000007</v>
      </c>
      <c r="G15" s="11">
        <v>15.6</v>
      </c>
      <c r="H15" s="11">
        <v>18.600000000000001</v>
      </c>
      <c r="I15" s="11">
        <v>12.4</v>
      </c>
      <c r="J15" s="11">
        <v>20.8</v>
      </c>
      <c r="K15" s="11">
        <v>26</v>
      </c>
      <c r="L15" s="11">
        <v>31.2</v>
      </c>
      <c r="M15" s="11">
        <v>3.1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6.2</v>
      </c>
      <c r="D16" s="11">
        <v>10.4</v>
      </c>
      <c r="E16" s="11">
        <v>12.4</v>
      </c>
      <c r="F16" s="11">
        <v>9.3000000000000007</v>
      </c>
      <c r="G16" s="11">
        <v>15.6</v>
      </c>
      <c r="H16" s="11">
        <v>18.600000000000001</v>
      </c>
      <c r="I16" s="11">
        <v>12.4</v>
      </c>
      <c r="J16" s="11">
        <v>20.8</v>
      </c>
      <c r="K16" s="11">
        <v>26</v>
      </c>
      <c r="L16" s="11">
        <v>31.2</v>
      </c>
      <c r="M16" s="11">
        <v>3.1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4.5</v>
      </c>
      <c r="D19" s="11">
        <v>8</v>
      </c>
      <c r="E19" s="11">
        <v>9</v>
      </c>
      <c r="F19" s="11">
        <v>6.8</v>
      </c>
      <c r="G19" s="11">
        <v>12</v>
      </c>
      <c r="H19" s="11">
        <v>13.5</v>
      </c>
      <c r="I19" s="11">
        <v>9</v>
      </c>
      <c r="J19" s="11">
        <v>16</v>
      </c>
      <c r="K19" s="11">
        <v>20</v>
      </c>
      <c r="L19" s="11">
        <v>24</v>
      </c>
      <c r="M19" s="11">
        <v>2.2999999999999998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3.5</v>
      </c>
      <c r="D20" s="11">
        <v>6.2</v>
      </c>
      <c r="E20" s="11">
        <v>7</v>
      </c>
      <c r="F20" s="11">
        <v>5.3</v>
      </c>
      <c r="G20" s="11">
        <v>9.3000000000000007</v>
      </c>
      <c r="H20" s="11">
        <v>10.5</v>
      </c>
      <c r="I20" s="11">
        <v>7</v>
      </c>
      <c r="J20" s="11">
        <v>12.4</v>
      </c>
      <c r="K20" s="11">
        <v>15.5</v>
      </c>
      <c r="L20" s="11">
        <v>18.600000000000001</v>
      </c>
      <c r="M20" s="11">
        <v>1.8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3.8</v>
      </c>
      <c r="D21" s="11">
        <v>6.4</v>
      </c>
      <c r="E21" s="11">
        <v>7.6</v>
      </c>
      <c r="F21" s="11">
        <v>5.7</v>
      </c>
      <c r="G21" s="11">
        <v>9.6</v>
      </c>
      <c r="H21" s="11">
        <v>11.4</v>
      </c>
      <c r="I21" s="11">
        <v>7.6</v>
      </c>
      <c r="J21" s="11">
        <v>12.8</v>
      </c>
      <c r="K21" s="11">
        <v>16</v>
      </c>
      <c r="L21" s="11">
        <v>19.2</v>
      </c>
      <c r="M21" s="11">
        <v>1.9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3.8</v>
      </c>
      <c r="D22" s="11">
        <v>6.2</v>
      </c>
      <c r="E22" s="11">
        <v>7.6</v>
      </c>
      <c r="F22" s="11">
        <v>5.7</v>
      </c>
      <c r="G22" s="11">
        <v>9.3000000000000007</v>
      </c>
      <c r="H22" s="11">
        <v>11.4</v>
      </c>
      <c r="I22" s="11">
        <v>7.6</v>
      </c>
      <c r="J22" s="11">
        <v>12.4</v>
      </c>
      <c r="K22" s="11">
        <v>15.5</v>
      </c>
      <c r="L22" s="11">
        <v>18.600000000000001</v>
      </c>
      <c r="M22" s="11">
        <v>1.9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3.8</v>
      </c>
      <c r="D23" s="11">
        <v>6.4</v>
      </c>
      <c r="E23" s="11">
        <v>7.6</v>
      </c>
      <c r="F23" s="11">
        <v>5.7</v>
      </c>
      <c r="G23" s="11">
        <v>9.6</v>
      </c>
      <c r="H23" s="11">
        <v>11.4</v>
      </c>
      <c r="I23" s="11">
        <v>7.6</v>
      </c>
      <c r="J23" s="11">
        <v>12.8</v>
      </c>
      <c r="K23" s="11">
        <v>16</v>
      </c>
      <c r="L23" s="11">
        <v>19.2</v>
      </c>
      <c r="M23" s="11">
        <v>1.9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89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4.0999999999999996</v>
      </c>
      <c r="D26" s="11">
        <v>7.8</v>
      </c>
      <c r="E26" s="11">
        <v>8.1999999999999993</v>
      </c>
      <c r="F26" s="11">
        <v>6.2</v>
      </c>
      <c r="G26" s="11">
        <v>11.7</v>
      </c>
      <c r="H26" s="11">
        <v>12.3</v>
      </c>
      <c r="I26" s="11">
        <v>8.1999999999999993</v>
      </c>
      <c r="J26" s="11">
        <v>15.6</v>
      </c>
      <c r="K26" s="11">
        <v>19.5</v>
      </c>
      <c r="L26" s="11">
        <v>23.4</v>
      </c>
      <c r="M26" s="11">
        <v>2.1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3.6</v>
      </c>
      <c r="D27" s="11">
        <v>6.4</v>
      </c>
      <c r="E27" s="11">
        <v>7.2</v>
      </c>
      <c r="F27" s="11">
        <v>5.4</v>
      </c>
      <c r="G27" s="11">
        <v>9.6</v>
      </c>
      <c r="H27" s="11">
        <v>10.8</v>
      </c>
      <c r="I27" s="11">
        <v>7.2</v>
      </c>
      <c r="J27" s="11">
        <v>12.8</v>
      </c>
      <c r="K27" s="11">
        <v>16</v>
      </c>
      <c r="L27" s="11">
        <v>19.2</v>
      </c>
      <c r="M27" s="11">
        <v>1.8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4.0999999999999996</v>
      </c>
      <c r="D28" s="11">
        <v>7.8</v>
      </c>
      <c r="E28" s="11">
        <v>8.1999999999999993</v>
      </c>
      <c r="F28" s="11">
        <v>6.2</v>
      </c>
      <c r="G28" s="11">
        <v>11.7</v>
      </c>
      <c r="H28" s="11">
        <v>12.3</v>
      </c>
      <c r="I28" s="11">
        <v>8.1999999999999993</v>
      </c>
      <c r="J28" s="11">
        <v>15.6</v>
      </c>
      <c r="K28" s="11">
        <v>19.5</v>
      </c>
      <c r="L28" s="11">
        <v>23.4</v>
      </c>
      <c r="M28" s="11">
        <v>2.1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3.6</v>
      </c>
      <c r="D29" s="11">
        <v>6.4</v>
      </c>
      <c r="E29" s="11">
        <v>7.2</v>
      </c>
      <c r="F29" s="11">
        <v>5.4</v>
      </c>
      <c r="G29" s="11">
        <v>9.6</v>
      </c>
      <c r="H29" s="11">
        <v>10.8</v>
      </c>
      <c r="I29" s="11">
        <v>7.2</v>
      </c>
      <c r="J29" s="11">
        <v>12.8</v>
      </c>
      <c r="K29" s="11">
        <v>16</v>
      </c>
      <c r="L29" s="11">
        <v>19.2</v>
      </c>
      <c r="M29" s="11">
        <v>1.8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4.0999999999999996</v>
      </c>
      <c r="D30" s="11">
        <v>7.8</v>
      </c>
      <c r="E30" s="11">
        <v>8.1999999999999993</v>
      </c>
      <c r="F30" s="11">
        <v>6.2</v>
      </c>
      <c r="G30" s="11">
        <v>11.7</v>
      </c>
      <c r="H30" s="11">
        <v>12.3</v>
      </c>
      <c r="I30" s="11">
        <v>8.1999999999999993</v>
      </c>
      <c r="J30" s="11">
        <v>15.6</v>
      </c>
      <c r="K30" s="11">
        <v>19.5</v>
      </c>
      <c r="L30" s="11">
        <v>23.4</v>
      </c>
      <c r="M30" s="11">
        <v>2.1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4.3</v>
      </c>
      <c r="D33" s="11">
        <v>8.1999999999999993</v>
      </c>
      <c r="E33" s="11">
        <v>8.6</v>
      </c>
      <c r="F33" s="11">
        <v>6.5</v>
      </c>
      <c r="G33" s="11">
        <v>12.3</v>
      </c>
      <c r="H33" s="11">
        <v>12.9</v>
      </c>
      <c r="I33" s="11">
        <v>8.6</v>
      </c>
      <c r="J33" s="11">
        <v>16.399999999999999</v>
      </c>
      <c r="K33" s="11">
        <v>20.5</v>
      </c>
      <c r="L33" s="11">
        <v>24.6</v>
      </c>
      <c r="M33" s="11">
        <v>2.2000000000000002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6.2</v>
      </c>
      <c r="D34" s="11">
        <v>9.6</v>
      </c>
      <c r="E34" s="11">
        <v>12.4</v>
      </c>
      <c r="F34" s="11">
        <v>9.3000000000000007</v>
      </c>
      <c r="G34" s="11">
        <v>14.4</v>
      </c>
      <c r="H34" s="11">
        <v>18.600000000000001</v>
      </c>
      <c r="I34" s="11">
        <v>12.4</v>
      </c>
      <c r="J34" s="11">
        <v>19.2</v>
      </c>
      <c r="K34" s="11">
        <v>24</v>
      </c>
      <c r="L34" s="11">
        <v>28.8</v>
      </c>
      <c r="M34" s="11">
        <v>3.1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5.0999999999999996</v>
      </c>
      <c r="D35" s="11">
        <v>8.8000000000000007</v>
      </c>
      <c r="E35" s="11">
        <v>10.199999999999999</v>
      </c>
      <c r="F35" s="11">
        <v>7.7</v>
      </c>
      <c r="G35" s="11">
        <v>13.2</v>
      </c>
      <c r="H35" s="11">
        <v>15.3</v>
      </c>
      <c r="I35" s="11">
        <v>10.199999999999999</v>
      </c>
      <c r="J35" s="11">
        <v>17.600000000000001</v>
      </c>
      <c r="K35" s="11">
        <v>22</v>
      </c>
      <c r="L35" s="11">
        <v>26.4</v>
      </c>
      <c r="M35" s="11">
        <v>2.6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3.9</v>
      </c>
      <c r="D36" s="11">
        <v>6.4</v>
      </c>
      <c r="E36" s="11">
        <v>7.8</v>
      </c>
      <c r="F36" s="11">
        <v>5.9</v>
      </c>
      <c r="G36" s="11">
        <v>9.6</v>
      </c>
      <c r="H36" s="11">
        <v>11.7</v>
      </c>
      <c r="I36" s="11">
        <v>7.8</v>
      </c>
      <c r="J36" s="11">
        <v>12.8</v>
      </c>
      <c r="K36" s="11">
        <v>16</v>
      </c>
      <c r="L36" s="11">
        <v>19.2</v>
      </c>
      <c r="M36" s="11">
        <v>2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5.7</v>
      </c>
      <c r="D37" s="11">
        <v>9.4</v>
      </c>
      <c r="E37" s="11">
        <v>11.4</v>
      </c>
      <c r="F37" s="11">
        <v>8.6</v>
      </c>
      <c r="G37" s="11">
        <v>14.1</v>
      </c>
      <c r="H37" s="11">
        <v>17.100000000000001</v>
      </c>
      <c r="I37" s="11">
        <v>11.4</v>
      </c>
      <c r="J37" s="11">
        <v>18.8</v>
      </c>
      <c r="K37" s="11">
        <v>23.5</v>
      </c>
      <c r="L37" s="11">
        <v>28.2</v>
      </c>
      <c r="M37" s="11">
        <v>2.9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5.7</v>
      </c>
      <c r="D38" s="11">
        <v>9.4</v>
      </c>
      <c r="E38" s="11">
        <v>11.4</v>
      </c>
      <c r="F38" s="11">
        <v>8.6</v>
      </c>
      <c r="G38" s="11">
        <v>14.1</v>
      </c>
      <c r="H38" s="11">
        <v>17.100000000000001</v>
      </c>
      <c r="I38" s="11">
        <v>11.4</v>
      </c>
      <c r="J38" s="11">
        <v>18.8</v>
      </c>
      <c r="K38" s="11">
        <v>23.5</v>
      </c>
      <c r="L38" s="11">
        <v>28.2</v>
      </c>
      <c r="M38" s="11">
        <v>2.9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5.7</v>
      </c>
      <c r="D39" s="11">
        <v>9.4</v>
      </c>
      <c r="E39" s="11">
        <v>11.4</v>
      </c>
      <c r="F39" s="11">
        <v>8.6</v>
      </c>
      <c r="G39" s="11">
        <v>14.1</v>
      </c>
      <c r="H39" s="11">
        <v>17.100000000000001</v>
      </c>
      <c r="I39" s="11">
        <v>11.4</v>
      </c>
      <c r="J39" s="11">
        <v>18.8</v>
      </c>
      <c r="K39" s="11">
        <v>23.5</v>
      </c>
      <c r="L39" s="11">
        <v>28.2</v>
      </c>
      <c r="M39" s="11">
        <v>2.9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9.8000000000000007</v>
      </c>
      <c r="D42" s="11">
        <v>16.399999999999999</v>
      </c>
      <c r="E42" s="11">
        <v>19.600000000000001</v>
      </c>
      <c r="F42" s="11">
        <v>14.7</v>
      </c>
      <c r="G42" s="11">
        <v>24.6</v>
      </c>
      <c r="H42" s="11">
        <v>29.4</v>
      </c>
      <c r="I42" s="11">
        <v>19.600000000000001</v>
      </c>
      <c r="J42" s="11">
        <v>32.799999999999997</v>
      </c>
      <c r="K42" s="11">
        <v>41</v>
      </c>
      <c r="L42" s="11">
        <v>49.2</v>
      </c>
      <c r="M42" s="11">
        <v>4.9000000000000004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8" t="s">
        <v>122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1:13" s="13" customFormat="1" ht="18.7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s="13" customFormat="1" ht="15.95" customHeight="1" x14ac:dyDescent="0.2">
      <c r="A46" s="23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6"/>
    </row>
    <row r="47" spans="1:13" s="13" customFormat="1" ht="15.95" customHeight="1" x14ac:dyDescent="0.2">
      <c r="A47" s="23"/>
      <c r="C47" s="24"/>
      <c r="D47" s="24"/>
      <c r="E47" s="24"/>
      <c r="F47" s="24"/>
      <c r="G47" s="24"/>
      <c r="H47" s="24"/>
      <c r="I47" s="24"/>
      <c r="J47" s="24"/>
      <c r="K47" s="24"/>
      <c r="L47" s="45"/>
      <c r="M47" s="45"/>
    </row>
    <row r="48" spans="1:13" ht="19.5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49" spans="1:12" ht="15.95" customHeight="1" x14ac:dyDescent="0.2">
      <c r="A49" s="30"/>
      <c r="B49" s="30"/>
      <c r="C49" s="30"/>
      <c r="D49" s="30"/>
      <c r="E49" s="30"/>
      <c r="F49" s="13"/>
      <c r="G49" s="30"/>
      <c r="H49" s="30"/>
      <c r="I49" s="30"/>
      <c r="J49" s="30"/>
      <c r="K49" s="30"/>
    </row>
    <row r="50" spans="1:12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48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1"/>
    </row>
    <row r="52" spans="1:12" s="44" customFormat="1" ht="15.95" customHeight="1" x14ac:dyDescent="0.2">
      <c r="A52" s="48"/>
      <c r="B52" s="48"/>
      <c r="C52" s="30"/>
      <c r="D52" s="30"/>
      <c r="E52" s="49"/>
      <c r="F52" s="49"/>
      <c r="G52" s="52"/>
      <c r="H52" s="52"/>
      <c r="I52" s="52"/>
      <c r="J52" s="52"/>
      <c r="K52" s="52"/>
      <c r="L52" s="47"/>
    </row>
    <row r="53" spans="1:12" s="44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30"/>
      <c r="D54" s="30"/>
      <c r="E54" s="49"/>
      <c r="F54" s="49"/>
      <c r="G54" s="50"/>
      <c r="H54" s="50"/>
      <c r="I54" s="50"/>
      <c r="J54" s="50"/>
      <c r="K54" s="50"/>
      <c r="L54" s="53"/>
    </row>
    <row r="55" spans="1:12" s="5" customFormat="1" ht="15.95" customHeight="1" x14ac:dyDescent="0.2">
      <c r="A55" s="48"/>
      <c r="B55" s="48"/>
      <c r="C55" s="30"/>
      <c r="D55" s="30"/>
      <c r="E55" s="49"/>
      <c r="F55" s="49"/>
      <c r="G55" s="52"/>
      <c r="H55" s="52"/>
      <c r="I55" s="52"/>
      <c r="J55" s="52"/>
      <c r="K55" s="52"/>
      <c r="L55" s="53"/>
    </row>
    <row r="56" spans="1:12" s="44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2" s="13" customFormat="1" ht="15.95" customHeight="1" x14ac:dyDescent="0.2">
      <c r="A59" s="48"/>
      <c r="B59" s="48"/>
      <c r="C59" s="30"/>
      <c r="D59" s="30"/>
      <c r="E59" s="49"/>
      <c r="F59" s="49"/>
      <c r="G59" s="50"/>
      <c r="H59" s="50"/>
      <c r="I59" s="50"/>
      <c r="J59" s="50"/>
      <c r="K59" s="50"/>
      <c r="L59" s="53"/>
    </row>
    <row r="60" spans="1:12" s="44" customFormat="1" ht="15.95" customHeight="1" x14ac:dyDescent="0.2">
      <c r="A60" s="48"/>
      <c r="B60" s="48"/>
      <c r="C60" s="53"/>
      <c r="D60" s="53"/>
      <c r="E60" s="49"/>
      <c r="F60" s="49"/>
      <c r="G60" s="50"/>
      <c r="H60" s="50"/>
      <c r="I60" s="50"/>
      <c r="J60" s="50"/>
      <c r="K60" s="50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1"/>
      <c r="B64" s="2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44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1"/>
      <c r="B70" s="2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44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1"/>
      <c r="B75" s="2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44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1"/>
      <c r="B83" s="2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47"/>
      <c r="B84" s="54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1"/>
      <c r="B85" s="1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44" customFormat="1" ht="15.95" customHeight="1" x14ac:dyDescent="0.2">
      <c r="A86" s="47"/>
      <c r="G86" s="56"/>
      <c r="H86" s="56"/>
      <c r="I86" s="57"/>
      <c r="K86" s="57"/>
    </row>
    <row r="87" spans="1:12" s="13" customFormat="1" ht="15.95" customHeight="1" x14ac:dyDescent="0.2">
      <c r="A87" s="21"/>
      <c r="B87" s="21"/>
      <c r="C87" s="47"/>
      <c r="D87" s="47"/>
      <c r="E87" s="47"/>
      <c r="F87" s="48"/>
      <c r="G87" s="58"/>
      <c r="H87" s="58"/>
      <c r="I87" s="47"/>
      <c r="J87" s="58"/>
      <c r="K87" s="47"/>
      <c r="L87" s="47"/>
    </row>
    <row r="88" spans="1:12" s="22" customFormat="1" ht="15.95" customHeight="1" x14ac:dyDescent="0.2">
      <c r="A88" s="1"/>
      <c r="B88" s="2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ht="15.95" customHeigh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1"/>
      <c r="B92" s="2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1"/>
      <c r="B99" s="2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1"/>
      <c r="B105" s="2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1"/>
      <c r="B110" s="2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1"/>
      <c r="B118" s="2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B119" s="54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1"/>
      <c r="B120" s="1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</sheetData>
  <mergeCells count="16">
    <mergeCell ref="A44:M44"/>
    <mergeCell ref="A45:M45"/>
    <mergeCell ref="J3:J4"/>
    <mergeCell ref="K3:K4"/>
    <mergeCell ref="L3:L4"/>
    <mergeCell ref="M3:M4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71" firstPageNumber="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25" x14ac:dyDescent="0.2">
      <c r="A2" s="39" t="s">
        <v>120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39.950000000000003" customHeight="1" x14ac:dyDescent="0.2">
      <c r="A3" s="39" t="s">
        <v>121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s="5" customFormat="1" ht="15.95" customHeight="1" x14ac:dyDescent="0.2">
      <c r="A4" s="32" t="s">
        <v>72</v>
      </c>
      <c r="B4" s="32"/>
      <c r="C4" s="36" t="s">
        <v>51</v>
      </c>
      <c r="D4" s="32" t="s">
        <v>52</v>
      </c>
      <c r="E4" s="32" t="s">
        <v>53</v>
      </c>
      <c r="F4" s="32" t="s">
        <v>54</v>
      </c>
      <c r="G4" s="32" t="s">
        <v>55</v>
      </c>
      <c r="H4" s="32" t="s">
        <v>56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s="5" customFormat="1" ht="15.9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44" customFormat="1" ht="15.9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3" customFormat="1" ht="15.95" customHeight="1" x14ac:dyDescent="0.2">
      <c r="A7" s="8" t="s">
        <v>29</v>
      </c>
      <c r="B7" s="9" t="s">
        <v>0</v>
      </c>
      <c r="C7" s="10">
        <v>6.9</v>
      </c>
      <c r="D7" s="11">
        <v>12.2</v>
      </c>
      <c r="E7" s="11">
        <v>13.8</v>
      </c>
      <c r="F7" s="11">
        <v>10.4</v>
      </c>
      <c r="G7" s="11">
        <v>18.3</v>
      </c>
      <c r="H7" s="11">
        <v>20.7</v>
      </c>
      <c r="I7" s="11">
        <v>13.8</v>
      </c>
      <c r="J7" s="11">
        <v>24.4</v>
      </c>
      <c r="K7" s="11">
        <v>30.5</v>
      </c>
      <c r="L7" s="11">
        <v>36.6</v>
      </c>
      <c r="M7" s="11">
        <v>3.5</v>
      </c>
    </row>
    <row r="8" spans="1:13" s="13" customFormat="1" ht="15.95" customHeight="1" x14ac:dyDescent="0.2">
      <c r="A8" s="8" t="s">
        <v>31</v>
      </c>
      <c r="B8" s="9" t="s">
        <v>1</v>
      </c>
      <c r="C8" s="10">
        <v>7.5</v>
      </c>
      <c r="D8" s="11">
        <v>12.2</v>
      </c>
      <c r="E8" s="11">
        <v>15</v>
      </c>
      <c r="F8" s="11">
        <v>11.3</v>
      </c>
      <c r="G8" s="11">
        <v>18.3</v>
      </c>
      <c r="H8" s="11">
        <v>22.5</v>
      </c>
      <c r="I8" s="11">
        <v>15</v>
      </c>
      <c r="J8" s="11">
        <v>24.4</v>
      </c>
      <c r="K8" s="11">
        <v>30.5</v>
      </c>
      <c r="L8" s="11">
        <v>36.6</v>
      </c>
      <c r="M8" s="11">
        <v>3.8</v>
      </c>
    </row>
    <row r="9" spans="1:13" s="13" customFormat="1" ht="15.95" customHeight="1" x14ac:dyDescent="0.2">
      <c r="A9" s="8" t="s">
        <v>32</v>
      </c>
      <c r="B9" s="9" t="s">
        <v>2</v>
      </c>
      <c r="C9" s="10">
        <v>6.4</v>
      </c>
      <c r="D9" s="11">
        <v>12.2</v>
      </c>
      <c r="E9" s="11">
        <v>12.8</v>
      </c>
      <c r="F9" s="11">
        <v>9.6</v>
      </c>
      <c r="G9" s="11">
        <v>18.3</v>
      </c>
      <c r="H9" s="11">
        <v>19.2</v>
      </c>
      <c r="I9" s="11">
        <v>12.8</v>
      </c>
      <c r="J9" s="11">
        <v>24.4</v>
      </c>
      <c r="K9" s="11">
        <v>30.5</v>
      </c>
      <c r="L9" s="11">
        <v>36.6</v>
      </c>
      <c r="M9" s="11">
        <v>3.2</v>
      </c>
    </row>
    <row r="10" spans="1:13" s="13" customFormat="1" ht="15.9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44" customFormat="1" ht="15.9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13" customFormat="1" ht="15.95" customHeight="1" x14ac:dyDescent="0.2">
      <c r="A12" s="8" t="s">
        <v>29</v>
      </c>
      <c r="B12" s="9" t="s">
        <v>3</v>
      </c>
      <c r="C12" s="10">
        <v>4.0999999999999996</v>
      </c>
      <c r="D12" s="11">
        <v>7</v>
      </c>
      <c r="E12" s="11">
        <v>8.1999999999999993</v>
      </c>
      <c r="F12" s="11">
        <v>6.2</v>
      </c>
      <c r="G12" s="11">
        <v>10.5</v>
      </c>
      <c r="H12" s="11">
        <v>12.3</v>
      </c>
      <c r="I12" s="11">
        <v>8.1999999999999993</v>
      </c>
      <c r="J12" s="11">
        <v>14</v>
      </c>
      <c r="K12" s="11">
        <v>17.5</v>
      </c>
      <c r="L12" s="11">
        <v>21</v>
      </c>
      <c r="M12" s="11">
        <v>2.1</v>
      </c>
    </row>
    <row r="13" spans="1:13" s="13" customFormat="1" ht="15.95" customHeight="1" x14ac:dyDescent="0.2">
      <c r="A13" s="8" t="s">
        <v>31</v>
      </c>
      <c r="B13" s="9" t="s">
        <v>4</v>
      </c>
      <c r="C13" s="10">
        <v>4.0999999999999996</v>
      </c>
      <c r="D13" s="11">
        <v>7</v>
      </c>
      <c r="E13" s="11">
        <v>8.1999999999999993</v>
      </c>
      <c r="F13" s="11">
        <v>6.2</v>
      </c>
      <c r="G13" s="11">
        <v>10.5</v>
      </c>
      <c r="H13" s="11">
        <v>12.3</v>
      </c>
      <c r="I13" s="11">
        <v>8.1999999999999993</v>
      </c>
      <c r="J13" s="11">
        <v>14</v>
      </c>
      <c r="K13" s="11">
        <v>17.5</v>
      </c>
      <c r="L13" s="11">
        <v>21</v>
      </c>
      <c r="M13" s="11">
        <v>2.1</v>
      </c>
    </row>
    <row r="14" spans="1:13" s="13" customFormat="1" ht="15.95" customHeight="1" x14ac:dyDescent="0.2">
      <c r="A14" s="8" t="s">
        <v>32</v>
      </c>
      <c r="B14" s="9" t="s">
        <v>5</v>
      </c>
      <c r="C14" s="10">
        <v>5.5</v>
      </c>
      <c r="D14" s="11">
        <v>9.1999999999999993</v>
      </c>
      <c r="E14" s="11">
        <v>11</v>
      </c>
      <c r="F14" s="11">
        <v>8.3000000000000007</v>
      </c>
      <c r="G14" s="11">
        <v>13.8</v>
      </c>
      <c r="H14" s="11">
        <v>16.5</v>
      </c>
      <c r="I14" s="11">
        <v>11</v>
      </c>
      <c r="J14" s="11">
        <v>18.399999999999999</v>
      </c>
      <c r="K14" s="11">
        <v>23</v>
      </c>
      <c r="L14" s="11">
        <v>27.6</v>
      </c>
      <c r="M14" s="11">
        <v>2.8</v>
      </c>
    </row>
    <row r="15" spans="1:13" s="13" customFormat="1" ht="15.95" customHeight="1" x14ac:dyDescent="0.2">
      <c r="A15" s="8" t="s">
        <v>35</v>
      </c>
      <c r="B15" s="9" t="s">
        <v>6</v>
      </c>
      <c r="C15" s="10">
        <v>6.2</v>
      </c>
      <c r="D15" s="11">
        <v>10.4</v>
      </c>
      <c r="E15" s="11">
        <v>12.4</v>
      </c>
      <c r="F15" s="11">
        <v>9.3000000000000007</v>
      </c>
      <c r="G15" s="11">
        <v>15.6</v>
      </c>
      <c r="H15" s="11">
        <v>18.600000000000001</v>
      </c>
      <c r="I15" s="11">
        <v>12.4</v>
      </c>
      <c r="J15" s="11">
        <v>20.8</v>
      </c>
      <c r="K15" s="11">
        <v>26</v>
      </c>
      <c r="L15" s="11">
        <v>31.2</v>
      </c>
      <c r="M15" s="11">
        <v>3.1</v>
      </c>
    </row>
    <row r="16" spans="1:13" s="13" customFormat="1" ht="15.95" customHeight="1" x14ac:dyDescent="0.2">
      <c r="A16" s="8" t="s">
        <v>36</v>
      </c>
      <c r="B16" s="9" t="s">
        <v>7</v>
      </c>
      <c r="C16" s="10">
        <v>6.2</v>
      </c>
      <c r="D16" s="11">
        <v>10.4</v>
      </c>
      <c r="E16" s="11">
        <v>12.4</v>
      </c>
      <c r="F16" s="11">
        <v>9.3000000000000007</v>
      </c>
      <c r="G16" s="11">
        <v>15.6</v>
      </c>
      <c r="H16" s="11">
        <v>18.600000000000001</v>
      </c>
      <c r="I16" s="11">
        <v>12.4</v>
      </c>
      <c r="J16" s="11">
        <v>20.8</v>
      </c>
      <c r="K16" s="11">
        <v>26</v>
      </c>
      <c r="L16" s="11">
        <v>31.2</v>
      </c>
      <c r="M16" s="11">
        <v>3.1</v>
      </c>
    </row>
    <row r="17" spans="1:13" s="13" customFormat="1" ht="15.95" customHeight="1" x14ac:dyDescent="0.2">
      <c r="A17" s="8" t="s">
        <v>37</v>
      </c>
      <c r="B17" s="9" t="s">
        <v>8</v>
      </c>
      <c r="C17" s="10">
        <v>6.2</v>
      </c>
      <c r="D17" s="11">
        <v>10.4</v>
      </c>
      <c r="E17" s="11">
        <v>12.4</v>
      </c>
      <c r="F17" s="11">
        <v>9.3000000000000007</v>
      </c>
      <c r="G17" s="11">
        <v>15.6</v>
      </c>
      <c r="H17" s="11">
        <v>18.600000000000001</v>
      </c>
      <c r="I17" s="11">
        <v>12.4</v>
      </c>
      <c r="J17" s="11">
        <v>20.8</v>
      </c>
      <c r="K17" s="11">
        <v>26</v>
      </c>
      <c r="L17" s="11">
        <v>31.2</v>
      </c>
      <c r="M17" s="11">
        <v>3.1</v>
      </c>
    </row>
    <row r="18" spans="1:13" s="13" customFormat="1" ht="15.9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s="44" customFormat="1" ht="15.9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3" customFormat="1" ht="15.95" customHeight="1" x14ac:dyDescent="0.2">
      <c r="A20" s="8" t="s">
        <v>29</v>
      </c>
      <c r="B20" s="9" t="s">
        <v>9</v>
      </c>
      <c r="C20" s="10">
        <v>4.5</v>
      </c>
      <c r="D20" s="11">
        <v>8</v>
      </c>
      <c r="E20" s="11">
        <v>9</v>
      </c>
      <c r="F20" s="11">
        <v>6.8</v>
      </c>
      <c r="G20" s="11">
        <v>12</v>
      </c>
      <c r="H20" s="11">
        <v>13.5</v>
      </c>
      <c r="I20" s="11">
        <v>9</v>
      </c>
      <c r="J20" s="11">
        <v>16</v>
      </c>
      <c r="K20" s="11">
        <v>20</v>
      </c>
      <c r="L20" s="11">
        <v>24</v>
      </c>
      <c r="M20" s="11">
        <v>2.2999999999999998</v>
      </c>
    </row>
    <row r="21" spans="1:13" s="13" customFormat="1" ht="15.95" customHeight="1" x14ac:dyDescent="0.2">
      <c r="A21" s="8" t="s">
        <v>31</v>
      </c>
      <c r="B21" s="9" t="s">
        <v>10</v>
      </c>
      <c r="C21" s="10">
        <v>3.5</v>
      </c>
      <c r="D21" s="11">
        <v>6.2</v>
      </c>
      <c r="E21" s="11">
        <v>7</v>
      </c>
      <c r="F21" s="11">
        <v>5.3</v>
      </c>
      <c r="G21" s="11">
        <v>9.3000000000000007</v>
      </c>
      <c r="H21" s="11">
        <v>10.5</v>
      </c>
      <c r="I21" s="11">
        <v>7</v>
      </c>
      <c r="J21" s="11">
        <v>12.4</v>
      </c>
      <c r="K21" s="11">
        <v>15.5</v>
      </c>
      <c r="L21" s="11">
        <v>18.600000000000001</v>
      </c>
      <c r="M21" s="11">
        <v>1.8</v>
      </c>
    </row>
    <row r="22" spans="1:13" s="13" customFormat="1" ht="15.95" customHeight="1" x14ac:dyDescent="0.2">
      <c r="A22" s="8" t="s">
        <v>32</v>
      </c>
      <c r="B22" s="9" t="s">
        <v>11</v>
      </c>
      <c r="C22" s="10">
        <v>3.8</v>
      </c>
      <c r="D22" s="11">
        <v>6.4</v>
      </c>
      <c r="E22" s="11">
        <v>7.6</v>
      </c>
      <c r="F22" s="11">
        <v>5.7</v>
      </c>
      <c r="G22" s="11">
        <v>9.6</v>
      </c>
      <c r="H22" s="11">
        <v>11.4</v>
      </c>
      <c r="I22" s="11">
        <v>7.6</v>
      </c>
      <c r="J22" s="11">
        <v>12.8</v>
      </c>
      <c r="K22" s="11">
        <v>16</v>
      </c>
      <c r="L22" s="11">
        <v>19.2</v>
      </c>
      <c r="M22" s="11">
        <v>1.9</v>
      </c>
    </row>
    <row r="23" spans="1:13" s="13" customFormat="1" ht="15.95" customHeight="1" x14ac:dyDescent="0.2">
      <c r="A23" s="8" t="s">
        <v>35</v>
      </c>
      <c r="B23" s="9" t="s">
        <v>12</v>
      </c>
      <c r="C23" s="10">
        <v>3.8</v>
      </c>
      <c r="D23" s="11">
        <v>6.2</v>
      </c>
      <c r="E23" s="11">
        <v>7.6</v>
      </c>
      <c r="F23" s="11">
        <v>5.7</v>
      </c>
      <c r="G23" s="11">
        <v>9.3000000000000007</v>
      </c>
      <c r="H23" s="11">
        <v>11.4</v>
      </c>
      <c r="I23" s="11">
        <v>7.6</v>
      </c>
      <c r="J23" s="11">
        <v>12.4</v>
      </c>
      <c r="K23" s="11">
        <v>15.5</v>
      </c>
      <c r="L23" s="11">
        <v>18.600000000000001</v>
      </c>
      <c r="M23" s="11">
        <v>1.9</v>
      </c>
    </row>
    <row r="24" spans="1:13" s="13" customFormat="1" ht="15.95" customHeight="1" x14ac:dyDescent="0.2">
      <c r="A24" s="8" t="s">
        <v>36</v>
      </c>
      <c r="B24" s="9" t="s">
        <v>13</v>
      </c>
      <c r="C24" s="10">
        <v>3.8</v>
      </c>
      <c r="D24" s="11">
        <v>6.4</v>
      </c>
      <c r="E24" s="11">
        <v>7.6</v>
      </c>
      <c r="F24" s="11">
        <v>5.7</v>
      </c>
      <c r="G24" s="11">
        <v>9.6</v>
      </c>
      <c r="H24" s="11">
        <v>11.4</v>
      </c>
      <c r="I24" s="11">
        <v>7.6</v>
      </c>
      <c r="J24" s="11">
        <v>12.8</v>
      </c>
      <c r="K24" s="11">
        <v>16</v>
      </c>
      <c r="L24" s="11">
        <v>19.2</v>
      </c>
      <c r="M24" s="11">
        <v>1.9</v>
      </c>
    </row>
    <row r="25" spans="1:13" s="13" customFormat="1" ht="15.9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44" customFormat="1" ht="15.95" customHeight="1" x14ac:dyDescent="0.2">
      <c r="A26" s="6" t="s">
        <v>40</v>
      </c>
      <c r="B26" s="7" t="s">
        <v>89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3" customFormat="1" ht="15.95" customHeight="1" x14ac:dyDescent="0.2">
      <c r="A27" s="8" t="s">
        <v>29</v>
      </c>
      <c r="B27" s="9" t="s">
        <v>14</v>
      </c>
      <c r="C27" s="10">
        <v>3.6</v>
      </c>
      <c r="D27" s="11">
        <v>6.6</v>
      </c>
      <c r="E27" s="11">
        <v>7.2</v>
      </c>
      <c r="F27" s="11">
        <v>5.4</v>
      </c>
      <c r="G27" s="11">
        <v>9.9</v>
      </c>
      <c r="H27" s="11">
        <v>10.8</v>
      </c>
      <c r="I27" s="11">
        <v>7.2</v>
      </c>
      <c r="J27" s="11">
        <v>13.2</v>
      </c>
      <c r="K27" s="11">
        <v>16.5</v>
      </c>
      <c r="L27" s="11">
        <v>19.8</v>
      </c>
      <c r="M27" s="11">
        <v>1.8</v>
      </c>
    </row>
    <row r="28" spans="1:13" s="13" customFormat="1" ht="15.95" customHeight="1" x14ac:dyDescent="0.2">
      <c r="A28" s="8" t="s">
        <v>31</v>
      </c>
      <c r="B28" s="9" t="s">
        <v>15</v>
      </c>
      <c r="C28" s="10">
        <v>3.1</v>
      </c>
      <c r="D28" s="11">
        <v>5.6</v>
      </c>
      <c r="E28" s="11">
        <v>6.2</v>
      </c>
      <c r="F28" s="11">
        <v>4.7</v>
      </c>
      <c r="G28" s="11">
        <v>8.4</v>
      </c>
      <c r="H28" s="11">
        <v>9.3000000000000007</v>
      </c>
      <c r="I28" s="11">
        <v>6.2</v>
      </c>
      <c r="J28" s="11">
        <v>11.2</v>
      </c>
      <c r="K28" s="11">
        <v>14</v>
      </c>
      <c r="L28" s="11">
        <v>16.8</v>
      </c>
      <c r="M28" s="11">
        <v>1.6</v>
      </c>
    </row>
    <row r="29" spans="1:13" s="13" customFormat="1" ht="15.95" customHeight="1" x14ac:dyDescent="0.2">
      <c r="A29" s="8" t="s">
        <v>32</v>
      </c>
      <c r="B29" s="9" t="s">
        <v>16</v>
      </c>
      <c r="C29" s="10">
        <v>3.6</v>
      </c>
      <c r="D29" s="11">
        <v>6.6</v>
      </c>
      <c r="E29" s="11">
        <v>7.2</v>
      </c>
      <c r="F29" s="11">
        <v>5.4</v>
      </c>
      <c r="G29" s="11">
        <v>9.9</v>
      </c>
      <c r="H29" s="11">
        <v>10.8</v>
      </c>
      <c r="I29" s="11">
        <v>7.2</v>
      </c>
      <c r="J29" s="11">
        <v>13.2</v>
      </c>
      <c r="K29" s="11">
        <v>16.5</v>
      </c>
      <c r="L29" s="11">
        <v>19.8</v>
      </c>
      <c r="M29" s="11">
        <v>1.8</v>
      </c>
    </row>
    <row r="30" spans="1:13" s="13" customFormat="1" ht="15.95" customHeight="1" x14ac:dyDescent="0.2">
      <c r="A30" s="8" t="s">
        <v>35</v>
      </c>
      <c r="B30" s="9" t="s">
        <v>17</v>
      </c>
      <c r="C30" s="10">
        <v>3.1</v>
      </c>
      <c r="D30" s="11">
        <v>5.6</v>
      </c>
      <c r="E30" s="11">
        <v>6.2</v>
      </c>
      <c r="F30" s="11">
        <v>4.7</v>
      </c>
      <c r="G30" s="11">
        <v>8.4</v>
      </c>
      <c r="H30" s="11">
        <v>9.3000000000000007</v>
      </c>
      <c r="I30" s="11">
        <v>6.2</v>
      </c>
      <c r="J30" s="11">
        <v>11.2</v>
      </c>
      <c r="K30" s="11">
        <v>14</v>
      </c>
      <c r="L30" s="11">
        <v>16.8</v>
      </c>
      <c r="M30" s="11">
        <v>1.6</v>
      </c>
    </row>
    <row r="31" spans="1:13" s="13" customFormat="1" ht="15.95" customHeight="1" x14ac:dyDescent="0.2">
      <c r="A31" s="8" t="s">
        <v>36</v>
      </c>
      <c r="B31" s="9" t="s">
        <v>18</v>
      </c>
      <c r="C31" s="10">
        <v>3.6</v>
      </c>
      <c r="D31" s="11">
        <v>6.6</v>
      </c>
      <c r="E31" s="11">
        <v>7.2</v>
      </c>
      <c r="F31" s="11">
        <v>5.4</v>
      </c>
      <c r="G31" s="11">
        <v>9.9</v>
      </c>
      <c r="H31" s="11">
        <v>10.8</v>
      </c>
      <c r="I31" s="11">
        <v>7.2</v>
      </c>
      <c r="J31" s="11">
        <v>13.2</v>
      </c>
      <c r="K31" s="11">
        <v>16.5</v>
      </c>
      <c r="L31" s="11">
        <v>19.8</v>
      </c>
      <c r="M31" s="11">
        <v>1.8</v>
      </c>
    </row>
    <row r="32" spans="1:13" s="13" customFormat="1" ht="15.9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44" customFormat="1" ht="15.9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s="13" customFormat="1" ht="15.95" customHeight="1" x14ac:dyDescent="0.2">
      <c r="A34" s="8" t="s">
        <v>29</v>
      </c>
      <c r="B34" s="9" t="s">
        <v>19</v>
      </c>
      <c r="C34" s="10">
        <v>4.3</v>
      </c>
      <c r="D34" s="11">
        <v>8.1999999999999993</v>
      </c>
      <c r="E34" s="11">
        <v>8.6</v>
      </c>
      <c r="F34" s="11">
        <v>6.5</v>
      </c>
      <c r="G34" s="11">
        <v>12.3</v>
      </c>
      <c r="H34" s="11">
        <v>12.9</v>
      </c>
      <c r="I34" s="11">
        <v>8.6</v>
      </c>
      <c r="J34" s="11">
        <v>16.399999999999999</v>
      </c>
      <c r="K34" s="11">
        <v>20.5</v>
      </c>
      <c r="L34" s="11">
        <v>24.6</v>
      </c>
      <c r="M34" s="11">
        <v>2.2000000000000002</v>
      </c>
    </row>
    <row r="35" spans="1:13" s="13" customFormat="1" ht="15.95" customHeight="1" x14ac:dyDescent="0.2">
      <c r="A35" s="8" t="s">
        <v>31</v>
      </c>
      <c r="B35" s="9" t="s">
        <v>20</v>
      </c>
      <c r="C35" s="10">
        <v>6.2</v>
      </c>
      <c r="D35" s="11">
        <v>9.6</v>
      </c>
      <c r="E35" s="11">
        <v>12.4</v>
      </c>
      <c r="F35" s="11">
        <v>9.3000000000000007</v>
      </c>
      <c r="G35" s="11">
        <v>14.4</v>
      </c>
      <c r="H35" s="11">
        <v>18.600000000000001</v>
      </c>
      <c r="I35" s="11">
        <v>12.4</v>
      </c>
      <c r="J35" s="11">
        <v>19.2</v>
      </c>
      <c r="K35" s="11">
        <v>24</v>
      </c>
      <c r="L35" s="11">
        <v>28.8</v>
      </c>
      <c r="M35" s="11">
        <v>3.1</v>
      </c>
    </row>
    <row r="36" spans="1:13" s="13" customFormat="1" ht="15.95" customHeight="1" x14ac:dyDescent="0.2">
      <c r="A36" s="8" t="s">
        <v>32</v>
      </c>
      <c r="B36" s="9" t="s">
        <v>21</v>
      </c>
      <c r="C36" s="10">
        <v>5.0999999999999996</v>
      </c>
      <c r="D36" s="11">
        <v>8.8000000000000007</v>
      </c>
      <c r="E36" s="11">
        <v>10.199999999999999</v>
      </c>
      <c r="F36" s="11">
        <v>7.7</v>
      </c>
      <c r="G36" s="11">
        <v>13.2</v>
      </c>
      <c r="H36" s="11">
        <v>15.3</v>
      </c>
      <c r="I36" s="11">
        <v>10.199999999999999</v>
      </c>
      <c r="J36" s="11">
        <v>17.600000000000001</v>
      </c>
      <c r="K36" s="11">
        <v>22</v>
      </c>
      <c r="L36" s="11">
        <v>26.4</v>
      </c>
      <c r="M36" s="11">
        <v>2.6</v>
      </c>
    </row>
    <row r="37" spans="1:13" s="13" customFormat="1" ht="15.95" customHeight="1" x14ac:dyDescent="0.2">
      <c r="A37" s="8" t="s">
        <v>35</v>
      </c>
      <c r="B37" s="9" t="s">
        <v>22</v>
      </c>
      <c r="C37" s="10">
        <v>3.9</v>
      </c>
      <c r="D37" s="11">
        <v>6.4</v>
      </c>
      <c r="E37" s="11">
        <v>7.8</v>
      </c>
      <c r="F37" s="11">
        <v>5.9</v>
      </c>
      <c r="G37" s="11">
        <v>9.6</v>
      </c>
      <c r="H37" s="11">
        <v>11.7</v>
      </c>
      <c r="I37" s="11">
        <v>7.8</v>
      </c>
      <c r="J37" s="11">
        <v>12.8</v>
      </c>
      <c r="K37" s="11">
        <v>16</v>
      </c>
      <c r="L37" s="11">
        <v>19.2</v>
      </c>
      <c r="M37" s="11">
        <v>2</v>
      </c>
    </row>
    <row r="38" spans="1:13" s="13" customFormat="1" ht="15.95" customHeight="1" x14ac:dyDescent="0.2">
      <c r="A38" s="8" t="s">
        <v>36</v>
      </c>
      <c r="B38" s="9" t="s">
        <v>84</v>
      </c>
      <c r="C38" s="10">
        <v>5.7</v>
      </c>
      <c r="D38" s="11">
        <v>9.4</v>
      </c>
      <c r="E38" s="11">
        <v>11.4</v>
      </c>
      <c r="F38" s="11">
        <v>8.6</v>
      </c>
      <c r="G38" s="11">
        <v>14.1</v>
      </c>
      <c r="H38" s="11">
        <v>17.100000000000001</v>
      </c>
      <c r="I38" s="11">
        <v>11.4</v>
      </c>
      <c r="J38" s="11">
        <v>18.8</v>
      </c>
      <c r="K38" s="11">
        <v>23.5</v>
      </c>
      <c r="L38" s="11">
        <v>28.2</v>
      </c>
      <c r="M38" s="11">
        <v>2.9</v>
      </c>
    </row>
    <row r="39" spans="1:13" s="13" customFormat="1" ht="15.95" customHeight="1" x14ac:dyDescent="0.2">
      <c r="A39" s="8" t="s">
        <v>37</v>
      </c>
      <c r="B39" s="9" t="s">
        <v>24</v>
      </c>
      <c r="C39" s="10">
        <v>5.7</v>
      </c>
      <c r="D39" s="11">
        <v>9.4</v>
      </c>
      <c r="E39" s="11">
        <v>11.4</v>
      </c>
      <c r="F39" s="11">
        <v>8.6</v>
      </c>
      <c r="G39" s="11">
        <v>14.1</v>
      </c>
      <c r="H39" s="11">
        <v>17.100000000000001</v>
      </c>
      <c r="I39" s="11">
        <v>11.4</v>
      </c>
      <c r="J39" s="11">
        <v>18.8</v>
      </c>
      <c r="K39" s="11">
        <v>23.5</v>
      </c>
      <c r="L39" s="11">
        <v>28.2</v>
      </c>
      <c r="M39" s="11">
        <v>2.9</v>
      </c>
    </row>
    <row r="40" spans="1:13" s="13" customFormat="1" ht="15.95" customHeight="1" x14ac:dyDescent="0.2">
      <c r="A40" s="8" t="s">
        <v>44</v>
      </c>
      <c r="B40" s="9" t="s">
        <v>25</v>
      </c>
      <c r="C40" s="10">
        <v>5.7</v>
      </c>
      <c r="D40" s="11">
        <v>9.4</v>
      </c>
      <c r="E40" s="11">
        <v>11.4</v>
      </c>
      <c r="F40" s="11">
        <v>8.6</v>
      </c>
      <c r="G40" s="11">
        <v>14.1</v>
      </c>
      <c r="H40" s="11">
        <v>17.100000000000001</v>
      </c>
      <c r="I40" s="11">
        <v>11.4</v>
      </c>
      <c r="J40" s="11">
        <v>18.8</v>
      </c>
      <c r="K40" s="11">
        <v>23.5</v>
      </c>
      <c r="L40" s="11">
        <v>28.2</v>
      </c>
      <c r="M40" s="11">
        <v>2.9</v>
      </c>
    </row>
    <row r="41" spans="1:13" s="13" customFormat="1" ht="15.9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44" customFormat="1" ht="15.9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3" customFormat="1" ht="15.95" customHeight="1" x14ac:dyDescent="0.2">
      <c r="A43" s="8" t="s">
        <v>29</v>
      </c>
      <c r="B43" s="9" t="s">
        <v>26</v>
      </c>
      <c r="C43" s="10">
        <v>9.8000000000000007</v>
      </c>
      <c r="D43" s="11">
        <v>16.399999999999999</v>
      </c>
      <c r="E43" s="11">
        <v>19.600000000000001</v>
      </c>
      <c r="F43" s="11">
        <v>14.7</v>
      </c>
      <c r="G43" s="11">
        <v>24.6</v>
      </c>
      <c r="H43" s="11">
        <v>29.4</v>
      </c>
      <c r="I43" s="11">
        <v>19.600000000000001</v>
      </c>
      <c r="J43" s="11">
        <v>32.799999999999997</v>
      </c>
      <c r="K43" s="11">
        <v>41</v>
      </c>
      <c r="L43" s="11">
        <v>49.2</v>
      </c>
      <c r="M43" s="11">
        <v>4.9000000000000004</v>
      </c>
    </row>
    <row r="44" spans="1:13" s="13" customFormat="1" ht="15.95" customHeight="1" x14ac:dyDescent="0.2">
      <c r="A44" s="23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 s="13" customFormat="1" ht="24.75" customHeight="1" x14ac:dyDescent="0.2">
      <c r="A45" s="33" t="s">
        <v>125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13" customFormat="1" ht="24.75" customHeight="1" x14ac:dyDescent="0.2">
      <c r="A46" s="38" t="s">
        <v>153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13" s="13" customFormat="1" ht="30" customHeight="1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s="13" customFormat="1" ht="15.95" customHeight="1" x14ac:dyDescent="0.2">
      <c r="A48" s="23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6"/>
    </row>
    <row r="49" spans="1:13" s="13" customFormat="1" ht="15.95" customHeight="1" x14ac:dyDescent="0.2">
      <c r="A49" s="23"/>
      <c r="C49" s="24"/>
      <c r="D49" s="24"/>
      <c r="E49" s="24"/>
      <c r="F49" s="24"/>
      <c r="G49" s="24"/>
      <c r="H49" s="24"/>
      <c r="I49" s="24"/>
      <c r="J49" s="24"/>
      <c r="K49" s="24"/>
      <c r="L49" s="45"/>
      <c r="M49" s="45"/>
    </row>
    <row r="50" spans="1:13" ht="19.5" customHeight="1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</row>
    <row r="51" spans="1:13" ht="15.95" customHeight="1" x14ac:dyDescent="0.2">
      <c r="A51" s="30"/>
      <c r="B51" s="30"/>
      <c r="C51" s="30"/>
      <c r="D51" s="30"/>
      <c r="E51" s="30"/>
      <c r="F51" s="13"/>
      <c r="G51" s="30"/>
      <c r="H51" s="30"/>
      <c r="I51" s="30"/>
      <c r="J51" s="30"/>
      <c r="K51" s="30"/>
    </row>
    <row r="52" spans="1:13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48"/>
    </row>
    <row r="53" spans="1:13" s="44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1"/>
    </row>
    <row r="54" spans="1:13" s="44" customFormat="1" ht="15.95" customHeight="1" x14ac:dyDescent="0.2">
      <c r="A54" s="48"/>
      <c r="B54" s="48"/>
      <c r="C54" s="30"/>
      <c r="D54" s="30"/>
      <c r="E54" s="49"/>
      <c r="F54" s="49"/>
      <c r="G54" s="52"/>
      <c r="H54" s="52"/>
      <c r="I54" s="52"/>
      <c r="J54" s="52"/>
      <c r="K54" s="52"/>
      <c r="L54" s="47"/>
    </row>
    <row r="55" spans="1:13" s="44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3" s="5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3" s="5" customFormat="1" ht="15.95" customHeight="1" x14ac:dyDescent="0.2">
      <c r="A57" s="48"/>
      <c r="B57" s="48"/>
      <c r="C57" s="30"/>
      <c r="D57" s="30"/>
      <c r="E57" s="49"/>
      <c r="F57" s="49"/>
      <c r="G57" s="52"/>
      <c r="H57" s="52"/>
      <c r="I57" s="52"/>
      <c r="J57" s="52"/>
      <c r="K57" s="52"/>
      <c r="L57" s="53"/>
    </row>
    <row r="58" spans="1:13" s="44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3" s="13" customFormat="1" ht="15.95" customHeight="1" x14ac:dyDescent="0.2">
      <c r="A59" s="48"/>
      <c r="B59" s="48"/>
      <c r="C59" s="30"/>
      <c r="D59" s="30"/>
      <c r="E59" s="49"/>
      <c r="F59" s="49"/>
      <c r="G59" s="50"/>
      <c r="H59" s="50"/>
      <c r="I59" s="50"/>
      <c r="J59" s="50"/>
      <c r="K59" s="50"/>
      <c r="L59" s="53"/>
    </row>
    <row r="60" spans="1:13" s="13" customFormat="1" ht="15.95" customHeight="1" x14ac:dyDescent="0.2">
      <c r="A60" s="48"/>
      <c r="B60" s="48"/>
      <c r="C60" s="30"/>
      <c r="D60" s="30"/>
      <c r="E60" s="49"/>
      <c r="F60" s="49"/>
      <c r="G60" s="50"/>
      <c r="H60" s="50"/>
      <c r="I60" s="50"/>
      <c r="J60" s="50"/>
      <c r="K60" s="50"/>
      <c r="L60" s="53"/>
    </row>
    <row r="61" spans="1:13" s="13" customFormat="1" ht="15.95" customHeight="1" x14ac:dyDescent="0.2">
      <c r="A61" s="48"/>
      <c r="B61" s="48"/>
      <c r="C61" s="30"/>
      <c r="D61" s="30"/>
      <c r="E61" s="49"/>
      <c r="F61" s="49"/>
      <c r="G61" s="50"/>
      <c r="H61" s="50"/>
      <c r="I61" s="50"/>
      <c r="J61" s="50"/>
      <c r="K61" s="50"/>
      <c r="L61" s="53"/>
    </row>
    <row r="62" spans="1:13" s="44" customFormat="1" ht="15.95" customHeight="1" x14ac:dyDescent="0.2">
      <c r="A62" s="48"/>
      <c r="B62" s="48"/>
      <c r="C62" s="53"/>
      <c r="D62" s="53"/>
      <c r="E62" s="49"/>
      <c r="F62" s="49"/>
      <c r="G62" s="50"/>
      <c r="H62" s="50"/>
      <c r="I62" s="50"/>
      <c r="J62" s="50"/>
      <c r="K62" s="50"/>
      <c r="L62" s="53"/>
    </row>
    <row r="63" spans="1:13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3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1"/>
      <c r="B66" s="2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44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1"/>
      <c r="B72" s="2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44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1"/>
      <c r="B77" s="2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44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47"/>
      <c r="B84" s="54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1"/>
      <c r="B85" s="2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13" customFormat="1" ht="15.95" customHeight="1" x14ac:dyDescent="0.2">
      <c r="A86" s="47"/>
      <c r="B86" s="54"/>
      <c r="C86" s="55"/>
      <c r="D86" s="55"/>
      <c r="E86" s="55"/>
      <c r="F86" s="53"/>
      <c r="G86" s="53"/>
      <c r="H86" s="53"/>
      <c r="I86" s="53"/>
      <c r="J86" s="53"/>
      <c r="K86" s="53"/>
      <c r="L86" s="53"/>
    </row>
    <row r="87" spans="1:12" s="13" customFormat="1" ht="15.95" customHeight="1" x14ac:dyDescent="0.2">
      <c r="A87" s="1"/>
      <c r="B87" s="1"/>
      <c r="C87" s="55"/>
      <c r="D87" s="55"/>
      <c r="E87" s="55"/>
      <c r="F87" s="53"/>
      <c r="G87" s="53"/>
      <c r="H87" s="53"/>
      <c r="I87" s="53"/>
      <c r="J87" s="53"/>
      <c r="K87" s="53"/>
      <c r="L87" s="53"/>
    </row>
    <row r="88" spans="1:12" s="44" customFormat="1" ht="15.95" customHeight="1" x14ac:dyDescent="0.2">
      <c r="A88" s="47"/>
      <c r="G88" s="56"/>
      <c r="H88" s="56"/>
      <c r="I88" s="57"/>
      <c r="K88" s="57"/>
    </row>
    <row r="89" spans="1:12" s="13" customFormat="1" ht="15.95" customHeight="1" x14ac:dyDescent="0.2">
      <c r="A89" s="21"/>
      <c r="B89" s="21"/>
      <c r="C89" s="47"/>
      <c r="D89" s="47"/>
      <c r="E89" s="47"/>
      <c r="F89" s="48"/>
      <c r="G89" s="58"/>
      <c r="H89" s="58"/>
      <c r="I89" s="47"/>
      <c r="J89" s="58"/>
      <c r="K89" s="47"/>
      <c r="L89" s="47"/>
    </row>
    <row r="90" spans="1:12" s="22" customFormat="1" ht="15.95" customHeight="1" x14ac:dyDescent="0.2">
      <c r="A90" s="1"/>
      <c r="B90" s="2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ht="15.95" customHeigh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1"/>
      <c r="B94" s="2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1"/>
      <c r="B101" s="2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1"/>
      <c r="B107" s="2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1"/>
      <c r="B112" s="2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B119" s="54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1"/>
      <c r="B120" s="2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47"/>
      <c r="B121" s="54"/>
      <c r="C121" s="59"/>
      <c r="D121" s="59"/>
      <c r="E121" s="59"/>
      <c r="F121" s="53"/>
      <c r="G121" s="53"/>
      <c r="H121" s="53"/>
      <c r="I121" s="53"/>
      <c r="J121" s="53"/>
      <c r="K121" s="53"/>
      <c r="L121" s="53"/>
    </row>
    <row r="122" spans="1:12" s="44" customFormat="1" x14ac:dyDescent="0.2">
      <c r="A122" s="1"/>
      <c r="B122" s="1"/>
      <c r="C122" s="59"/>
      <c r="D122" s="59"/>
      <c r="E122" s="59"/>
      <c r="F122" s="53"/>
      <c r="G122" s="53"/>
      <c r="H122" s="53"/>
      <c r="I122" s="53"/>
      <c r="J122" s="53"/>
      <c r="K122" s="53"/>
      <c r="L122" s="53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  <row r="151" spans="1:11" s="44" customFormat="1" x14ac:dyDescent="0.2">
      <c r="A151" s="47"/>
      <c r="G151" s="56"/>
      <c r="H151" s="56"/>
      <c r="I151" s="57"/>
      <c r="K151" s="57"/>
    </row>
    <row r="152" spans="1:11" s="44" customFormat="1" x14ac:dyDescent="0.2">
      <c r="A152" s="47"/>
      <c r="G152" s="56"/>
      <c r="H152" s="56"/>
      <c r="I152" s="57"/>
      <c r="K152" s="57"/>
    </row>
  </sheetData>
  <mergeCells count="18">
    <mergeCell ref="A45:M45"/>
    <mergeCell ref="A46:M46"/>
    <mergeCell ref="A47:M47"/>
    <mergeCell ref="I4:I5"/>
    <mergeCell ref="J4:J5"/>
    <mergeCell ref="K4:K5"/>
    <mergeCell ref="L4:L5"/>
    <mergeCell ref="M4:M5"/>
    <mergeCell ref="A1:M1"/>
    <mergeCell ref="A2:M2"/>
    <mergeCell ref="A3:M3"/>
    <mergeCell ref="A4:B5"/>
    <mergeCell ref="C4:C5"/>
    <mergeCell ref="D4:D5"/>
    <mergeCell ref="E4:E5"/>
    <mergeCell ref="F4:F5"/>
    <mergeCell ref="G4:G5"/>
    <mergeCell ref="H4:H5"/>
  </mergeCells>
  <printOptions horizontalCentered="1" verticalCentered="1"/>
  <pageMargins left="0" right="0" top="0.19652777777777777" bottom="0.19652777777777777" header="0.51180555555555562" footer="0.51180555555555562"/>
  <pageSetup paperSize="9" scale="68" firstPageNumber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9.950000000000003" customHeight="1" x14ac:dyDescent="0.2">
      <c r="A2" s="39" t="s">
        <v>119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5.8</v>
      </c>
      <c r="D6" s="11">
        <v>10.4</v>
      </c>
      <c r="E6" s="11">
        <v>11.6</v>
      </c>
      <c r="F6" s="11">
        <v>8.6999999999999993</v>
      </c>
      <c r="G6" s="11">
        <v>15.6</v>
      </c>
      <c r="H6" s="11">
        <v>17.399999999999999</v>
      </c>
      <c r="I6" s="11">
        <v>11.6</v>
      </c>
      <c r="J6" s="11">
        <v>20.8</v>
      </c>
      <c r="K6" s="11">
        <v>26</v>
      </c>
      <c r="L6" s="11">
        <v>31.2</v>
      </c>
      <c r="M6" s="11">
        <v>2.9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6.3</v>
      </c>
      <c r="D7" s="11">
        <v>10.4</v>
      </c>
      <c r="E7" s="11">
        <v>12.6</v>
      </c>
      <c r="F7" s="11">
        <v>9.5</v>
      </c>
      <c r="G7" s="11">
        <v>15.6</v>
      </c>
      <c r="H7" s="11">
        <v>18.899999999999999</v>
      </c>
      <c r="I7" s="11">
        <v>12.6</v>
      </c>
      <c r="J7" s="11">
        <v>20.8</v>
      </c>
      <c r="K7" s="11">
        <v>26</v>
      </c>
      <c r="L7" s="11">
        <v>31.2</v>
      </c>
      <c r="M7" s="11">
        <v>3.2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5.5</v>
      </c>
      <c r="D8" s="11">
        <v>10.4</v>
      </c>
      <c r="E8" s="11">
        <v>11</v>
      </c>
      <c r="F8" s="11">
        <v>8.3000000000000007</v>
      </c>
      <c r="G8" s="11">
        <v>15.6</v>
      </c>
      <c r="H8" s="11">
        <v>16.5</v>
      </c>
      <c r="I8" s="11">
        <v>11</v>
      </c>
      <c r="J8" s="11">
        <v>20.8</v>
      </c>
      <c r="K8" s="11">
        <v>26</v>
      </c>
      <c r="L8" s="11">
        <v>31.2</v>
      </c>
      <c r="M8" s="11">
        <v>2.8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4.0999999999999996</v>
      </c>
      <c r="D11" s="11">
        <v>7</v>
      </c>
      <c r="E11" s="11">
        <v>8.1999999999999993</v>
      </c>
      <c r="F11" s="11">
        <v>6.2</v>
      </c>
      <c r="G11" s="11">
        <v>10.5</v>
      </c>
      <c r="H11" s="11">
        <v>12.3</v>
      </c>
      <c r="I11" s="11">
        <v>8.1999999999999993</v>
      </c>
      <c r="J11" s="11">
        <v>14</v>
      </c>
      <c r="K11" s="11">
        <v>17.5</v>
      </c>
      <c r="L11" s="11">
        <v>21</v>
      </c>
      <c r="M11" s="11">
        <v>2.1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4.0999999999999996</v>
      </c>
      <c r="D12" s="11">
        <v>7</v>
      </c>
      <c r="E12" s="11">
        <v>8.1999999999999993</v>
      </c>
      <c r="F12" s="11">
        <v>6.2</v>
      </c>
      <c r="G12" s="11">
        <v>10.5</v>
      </c>
      <c r="H12" s="11">
        <v>12.3</v>
      </c>
      <c r="I12" s="11">
        <v>8.1999999999999993</v>
      </c>
      <c r="J12" s="11">
        <v>14</v>
      </c>
      <c r="K12" s="11">
        <v>17.5</v>
      </c>
      <c r="L12" s="11">
        <v>21</v>
      </c>
      <c r="M12" s="11">
        <v>2.1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5.5</v>
      </c>
      <c r="D13" s="11">
        <v>9.1999999999999993</v>
      </c>
      <c r="E13" s="11">
        <v>11</v>
      </c>
      <c r="F13" s="11">
        <v>8.3000000000000007</v>
      </c>
      <c r="G13" s="11">
        <v>13.8</v>
      </c>
      <c r="H13" s="11">
        <v>16.5</v>
      </c>
      <c r="I13" s="11">
        <v>11</v>
      </c>
      <c r="J13" s="11">
        <v>18.399999999999999</v>
      </c>
      <c r="K13" s="11">
        <v>23</v>
      </c>
      <c r="L13" s="11">
        <v>27.6</v>
      </c>
      <c r="M13" s="11">
        <v>2.8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6.2</v>
      </c>
      <c r="D14" s="11">
        <v>10.4</v>
      </c>
      <c r="E14" s="11">
        <v>12.4</v>
      </c>
      <c r="F14" s="11">
        <v>9.3000000000000007</v>
      </c>
      <c r="G14" s="11">
        <v>15.6</v>
      </c>
      <c r="H14" s="11">
        <v>18.600000000000001</v>
      </c>
      <c r="I14" s="11">
        <v>12.4</v>
      </c>
      <c r="J14" s="11">
        <v>20.8</v>
      </c>
      <c r="K14" s="11">
        <v>26</v>
      </c>
      <c r="L14" s="11">
        <v>31.2</v>
      </c>
      <c r="M14" s="11">
        <v>3.1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6.2</v>
      </c>
      <c r="D15" s="11">
        <v>10.4</v>
      </c>
      <c r="E15" s="11">
        <v>12.4</v>
      </c>
      <c r="F15" s="11">
        <v>9.3000000000000007</v>
      </c>
      <c r="G15" s="11">
        <v>15.6</v>
      </c>
      <c r="H15" s="11">
        <v>18.600000000000001</v>
      </c>
      <c r="I15" s="11">
        <v>12.4</v>
      </c>
      <c r="J15" s="11">
        <v>20.8</v>
      </c>
      <c r="K15" s="11">
        <v>26</v>
      </c>
      <c r="L15" s="11">
        <v>31.2</v>
      </c>
      <c r="M15" s="11">
        <v>3.1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6.2</v>
      </c>
      <c r="D16" s="11">
        <v>10.4</v>
      </c>
      <c r="E16" s="11">
        <v>12.4</v>
      </c>
      <c r="F16" s="11">
        <v>9.3000000000000007</v>
      </c>
      <c r="G16" s="11">
        <v>15.6</v>
      </c>
      <c r="H16" s="11">
        <v>18.600000000000001</v>
      </c>
      <c r="I16" s="11">
        <v>12.4</v>
      </c>
      <c r="J16" s="11">
        <v>20.8</v>
      </c>
      <c r="K16" s="11">
        <v>26</v>
      </c>
      <c r="L16" s="11">
        <v>31.2</v>
      </c>
      <c r="M16" s="11">
        <v>3.1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4.5</v>
      </c>
      <c r="D19" s="11">
        <v>8</v>
      </c>
      <c r="E19" s="11">
        <v>9</v>
      </c>
      <c r="F19" s="11">
        <v>6.8</v>
      </c>
      <c r="G19" s="11">
        <v>12</v>
      </c>
      <c r="H19" s="11">
        <v>13.5</v>
      </c>
      <c r="I19" s="11">
        <v>9</v>
      </c>
      <c r="J19" s="11">
        <v>16</v>
      </c>
      <c r="K19" s="11">
        <v>20</v>
      </c>
      <c r="L19" s="11">
        <v>24</v>
      </c>
      <c r="M19" s="11">
        <v>2.2999999999999998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3.5</v>
      </c>
      <c r="D20" s="11">
        <v>6.2</v>
      </c>
      <c r="E20" s="11">
        <v>7</v>
      </c>
      <c r="F20" s="11">
        <v>5.3</v>
      </c>
      <c r="G20" s="11">
        <v>9.3000000000000007</v>
      </c>
      <c r="H20" s="11">
        <v>10.5</v>
      </c>
      <c r="I20" s="11">
        <v>7</v>
      </c>
      <c r="J20" s="11">
        <v>12.4</v>
      </c>
      <c r="K20" s="11">
        <v>15.5</v>
      </c>
      <c r="L20" s="11">
        <v>18.600000000000001</v>
      </c>
      <c r="M20" s="11">
        <v>1.8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3.8</v>
      </c>
      <c r="D21" s="11">
        <v>6.4</v>
      </c>
      <c r="E21" s="11">
        <v>7.6</v>
      </c>
      <c r="F21" s="11">
        <v>5.7</v>
      </c>
      <c r="G21" s="11">
        <v>9.6</v>
      </c>
      <c r="H21" s="11">
        <v>11.4</v>
      </c>
      <c r="I21" s="11">
        <v>7.6</v>
      </c>
      <c r="J21" s="11">
        <v>12.8</v>
      </c>
      <c r="K21" s="11">
        <v>16</v>
      </c>
      <c r="L21" s="11">
        <v>19.2</v>
      </c>
      <c r="M21" s="11">
        <v>1.9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3.8</v>
      </c>
      <c r="D22" s="11">
        <v>6.2</v>
      </c>
      <c r="E22" s="11">
        <v>7.6</v>
      </c>
      <c r="F22" s="11">
        <v>5.7</v>
      </c>
      <c r="G22" s="11">
        <v>9.3000000000000007</v>
      </c>
      <c r="H22" s="11">
        <v>11.4</v>
      </c>
      <c r="I22" s="11">
        <v>7.6</v>
      </c>
      <c r="J22" s="11">
        <v>12.4</v>
      </c>
      <c r="K22" s="11">
        <v>15.5</v>
      </c>
      <c r="L22" s="11">
        <v>18.600000000000001</v>
      </c>
      <c r="M22" s="11">
        <v>1.9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3.8</v>
      </c>
      <c r="D23" s="11">
        <v>6.4</v>
      </c>
      <c r="E23" s="11">
        <v>7.6</v>
      </c>
      <c r="F23" s="11">
        <v>5.7</v>
      </c>
      <c r="G23" s="11">
        <v>9.6</v>
      </c>
      <c r="H23" s="11">
        <v>11.4</v>
      </c>
      <c r="I23" s="11">
        <v>7.6</v>
      </c>
      <c r="J23" s="11">
        <v>12.8</v>
      </c>
      <c r="K23" s="11">
        <v>16</v>
      </c>
      <c r="L23" s="11">
        <v>19.2</v>
      </c>
      <c r="M23" s="11">
        <v>1.9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89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3.6</v>
      </c>
      <c r="D26" s="11">
        <v>6.6</v>
      </c>
      <c r="E26" s="11">
        <v>7.2</v>
      </c>
      <c r="F26" s="11">
        <v>5.4</v>
      </c>
      <c r="G26" s="11">
        <v>9.9</v>
      </c>
      <c r="H26" s="11">
        <v>10.8</v>
      </c>
      <c r="I26" s="11">
        <v>7.2</v>
      </c>
      <c r="J26" s="11">
        <v>13.2</v>
      </c>
      <c r="K26" s="11">
        <v>16.5</v>
      </c>
      <c r="L26" s="11">
        <v>19.8</v>
      </c>
      <c r="M26" s="11">
        <v>1.8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3.1</v>
      </c>
      <c r="D27" s="11">
        <v>5.6</v>
      </c>
      <c r="E27" s="11">
        <v>6.2</v>
      </c>
      <c r="F27" s="11">
        <v>4.7</v>
      </c>
      <c r="G27" s="11">
        <v>8.4</v>
      </c>
      <c r="H27" s="11">
        <v>9.3000000000000007</v>
      </c>
      <c r="I27" s="11">
        <v>6.2</v>
      </c>
      <c r="J27" s="11">
        <v>11.2</v>
      </c>
      <c r="K27" s="11">
        <v>14</v>
      </c>
      <c r="L27" s="11">
        <v>16.8</v>
      </c>
      <c r="M27" s="11">
        <v>1.6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3.6</v>
      </c>
      <c r="D28" s="11">
        <v>6.6</v>
      </c>
      <c r="E28" s="11">
        <v>7.2</v>
      </c>
      <c r="F28" s="11">
        <v>5.4</v>
      </c>
      <c r="G28" s="11">
        <v>9.9</v>
      </c>
      <c r="H28" s="11">
        <v>10.8</v>
      </c>
      <c r="I28" s="11">
        <v>7.2</v>
      </c>
      <c r="J28" s="11">
        <v>13.2</v>
      </c>
      <c r="K28" s="11">
        <v>16.5</v>
      </c>
      <c r="L28" s="11">
        <v>19.8</v>
      </c>
      <c r="M28" s="11">
        <v>1.8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3.1</v>
      </c>
      <c r="D29" s="11">
        <v>5.6</v>
      </c>
      <c r="E29" s="11">
        <v>6.2</v>
      </c>
      <c r="F29" s="11">
        <v>4.7</v>
      </c>
      <c r="G29" s="11">
        <v>8.4</v>
      </c>
      <c r="H29" s="11">
        <v>9.3000000000000007</v>
      </c>
      <c r="I29" s="11">
        <v>6.2</v>
      </c>
      <c r="J29" s="11">
        <v>11.2</v>
      </c>
      <c r="K29" s="11">
        <v>14</v>
      </c>
      <c r="L29" s="11">
        <v>16.8</v>
      </c>
      <c r="M29" s="11">
        <v>1.6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3.6</v>
      </c>
      <c r="D30" s="11">
        <v>6.6</v>
      </c>
      <c r="E30" s="11">
        <v>7.2</v>
      </c>
      <c r="F30" s="11">
        <v>5.4</v>
      </c>
      <c r="G30" s="11">
        <v>9.9</v>
      </c>
      <c r="H30" s="11">
        <v>10.8</v>
      </c>
      <c r="I30" s="11">
        <v>7.2</v>
      </c>
      <c r="J30" s="11">
        <v>13.2</v>
      </c>
      <c r="K30" s="11">
        <v>16.5</v>
      </c>
      <c r="L30" s="11">
        <v>19.8</v>
      </c>
      <c r="M30" s="11">
        <v>1.8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3.9</v>
      </c>
      <c r="D33" s="11">
        <v>7.4</v>
      </c>
      <c r="E33" s="11">
        <v>7.8</v>
      </c>
      <c r="F33" s="11">
        <v>5.9</v>
      </c>
      <c r="G33" s="11">
        <v>11.1</v>
      </c>
      <c r="H33" s="11">
        <v>11.7</v>
      </c>
      <c r="I33" s="11">
        <v>7.8</v>
      </c>
      <c r="J33" s="11">
        <v>14.8</v>
      </c>
      <c r="K33" s="11">
        <v>18.5</v>
      </c>
      <c r="L33" s="11">
        <v>22.2</v>
      </c>
      <c r="M33" s="11">
        <v>2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5.6</v>
      </c>
      <c r="D34" s="11">
        <v>8.8000000000000007</v>
      </c>
      <c r="E34" s="11">
        <v>11.2</v>
      </c>
      <c r="F34" s="11">
        <v>8.4</v>
      </c>
      <c r="G34" s="11">
        <v>13.2</v>
      </c>
      <c r="H34" s="11">
        <v>16.8</v>
      </c>
      <c r="I34" s="11">
        <v>11.2</v>
      </c>
      <c r="J34" s="11">
        <v>17.600000000000001</v>
      </c>
      <c r="K34" s="11">
        <v>22</v>
      </c>
      <c r="L34" s="11">
        <v>26.4</v>
      </c>
      <c r="M34" s="11">
        <v>2.8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4.7</v>
      </c>
      <c r="D35" s="11">
        <v>8</v>
      </c>
      <c r="E35" s="11">
        <v>9.4</v>
      </c>
      <c r="F35" s="11">
        <v>7.1</v>
      </c>
      <c r="G35" s="11">
        <v>12</v>
      </c>
      <c r="H35" s="11">
        <v>14.1</v>
      </c>
      <c r="I35" s="11">
        <v>9.4</v>
      </c>
      <c r="J35" s="11">
        <v>16</v>
      </c>
      <c r="K35" s="11">
        <v>20</v>
      </c>
      <c r="L35" s="11">
        <v>24</v>
      </c>
      <c r="M35" s="11">
        <v>2.4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3.5</v>
      </c>
      <c r="D36" s="11">
        <v>5.8</v>
      </c>
      <c r="E36" s="11">
        <v>7</v>
      </c>
      <c r="F36" s="11">
        <v>5.3</v>
      </c>
      <c r="G36" s="11">
        <v>8.6999999999999993</v>
      </c>
      <c r="H36" s="11">
        <v>10.5</v>
      </c>
      <c r="I36" s="11">
        <v>7</v>
      </c>
      <c r="J36" s="11">
        <v>11.6</v>
      </c>
      <c r="K36" s="11">
        <v>14.5</v>
      </c>
      <c r="L36" s="11">
        <v>17.399999999999999</v>
      </c>
      <c r="M36" s="11">
        <v>1.8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5.2</v>
      </c>
      <c r="D37" s="11">
        <v>8.4</v>
      </c>
      <c r="E37" s="11">
        <v>10.4</v>
      </c>
      <c r="F37" s="11">
        <v>7.8</v>
      </c>
      <c r="G37" s="11">
        <v>12.6</v>
      </c>
      <c r="H37" s="11">
        <v>15.6</v>
      </c>
      <c r="I37" s="11">
        <v>10.4</v>
      </c>
      <c r="J37" s="11">
        <v>16.8</v>
      </c>
      <c r="K37" s="11">
        <v>21</v>
      </c>
      <c r="L37" s="11">
        <v>25.2</v>
      </c>
      <c r="M37" s="11">
        <v>2.6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5.2</v>
      </c>
      <c r="D38" s="11">
        <v>8.4</v>
      </c>
      <c r="E38" s="11">
        <v>10.4</v>
      </c>
      <c r="F38" s="11">
        <v>7.8</v>
      </c>
      <c r="G38" s="11">
        <v>12.6</v>
      </c>
      <c r="H38" s="11">
        <v>15.6</v>
      </c>
      <c r="I38" s="11">
        <v>10.4</v>
      </c>
      <c r="J38" s="11">
        <v>16.8</v>
      </c>
      <c r="K38" s="11">
        <v>21</v>
      </c>
      <c r="L38" s="11">
        <v>25.2</v>
      </c>
      <c r="M38" s="11">
        <v>2.6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5.2</v>
      </c>
      <c r="D39" s="11">
        <v>8.4</v>
      </c>
      <c r="E39" s="11">
        <v>10.4</v>
      </c>
      <c r="F39" s="11">
        <v>7.8</v>
      </c>
      <c r="G39" s="11">
        <v>12.6</v>
      </c>
      <c r="H39" s="11">
        <v>15.6</v>
      </c>
      <c r="I39" s="11">
        <v>10.4</v>
      </c>
      <c r="J39" s="11">
        <v>16.8</v>
      </c>
      <c r="K39" s="11">
        <v>21</v>
      </c>
      <c r="L39" s="11">
        <v>25.2</v>
      </c>
      <c r="M39" s="11">
        <v>2.6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8.5</v>
      </c>
      <c r="D42" s="11">
        <v>14.2</v>
      </c>
      <c r="E42" s="11">
        <v>17</v>
      </c>
      <c r="F42" s="11">
        <v>12.8</v>
      </c>
      <c r="G42" s="11">
        <v>21.3</v>
      </c>
      <c r="H42" s="11">
        <v>25.5</v>
      </c>
      <c r="I42" s="11">
        <v>17</v>
      </c>
      <c r="J42" s="11">
        <v>28.4</v>
      </c>
      <c r="K42" s="11">
        <v>35.5</v>
      </c>
      <c r="L42" s="11">
        <v>42.6</v>
      </c>
      <c r="M42" s="11">
        <v>4.3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148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24.75" customHeight="1" x14ac:dyDescent="0.2">
      <c r="A45" s="33" t="s">
        <v>152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13" customFormat="1" ht="24.75" customHeight="1" x14ac:dyDescent="0.2">
      <c r="A46" s="33" t="s">
        <v>149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s="13" customFormat="1" ht="24.75" customHeight="1" x14ac:dyDescent="0.2">
      <c r="A47" s="33" t="s">
        <v>150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3" s="13" customFormat="1" ht="24.75" customHeight="1" x14ac:dyDescent="0.2">
      <c r="A48" s="33" t="s">
        <v>151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1:13" s="13" customFormat="1" ht="27.75" customHeight="1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3" s="13" customFormat="1" ht="15.95" customHeight="1" x14ac:dyDescent="0.2">
      <c r="A50" s="23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6"/>
    </row>
    <row r="51" spans="1:13" s="13" customFormat="1" ht="15.95" customHeight="1" x14ac:dyDescent="0.2">
      <c r="A51" s="23"/>
      <c r="C51" s="25"/>
      <c r="D51" s="25"/>
      <c r="E51" s="24"/>
      <c r="F51" s="25"/>
      <c r="G51" s="25"/>
      <c r="H51" s="24"/>
      <c r="I51" s="24"/>
      <c r="J51" s="24"/>
      <c r="K51" s="24"/>
      <c r="L51" s="45"/>
      <c r="M51" s="45"/>
    </row>
    <row r="52" spans="1:13" ht="19.5" customHeight="1" x14ac:dyDescent="0.2">
      <c r="A52" s="47"/>
      <c r="B52" s="47"/>
      <c r="C52" s="25"/>
      <c r="D52" s="25"/>
      <c r="E52" s="47"/>
      <c r="F52" s="25"/>
      <c r="G52" s="25"/>
      <c r="H52" s="47"/>
      <c r="I52" s="47"/>
      <c r="J52" s="47"/>
      <c r="K52" s="47"/>
      <c r="L52" s="47"/>
      <c r="M52" s="47"/>
    </row>
    <row r="53" spans="1:13" ht="15.95" customHeight="1" x14ac:dyDescent="0.2">
      <c r="A53" s="30"/>
      <c r="B53" s="30"/>
      <c r="C53" s="25"/>
      <c r="D53" s="25"/>
      <c r="E53" s="30"/>
      <c r="F53" s="25"/>
      <c r="G53" s="25"/>
      <c r="H53" s="30"/>
      <c r="I53" s="30"/>
      <c r="J53" s="30"/>
      <c r="K53" s="30"/>
    </row>
    <row r="54" spans="1:13" ht="15.95" customHeight="1" x14ac:dyDescent="0.2">
      <c r="A54" s="48"/>
      <c r="B54" s="48"/>
      <c r="C54" s="25"/>
      <c r="D54" s="25"/>
      <c r="E54" s="49"/>
      <c r="F54" s="25"/>
      <c r="G54" s="25"/>
      <c r="H54" s="50"/>
      <c r="I54" s="50"/>
      <c r="J54" s="50"/>
      <c r="K54" s="50"/>
      <c r="L54" s="48"/>
    </row>
    <row r="55" spans="1:13" s="44" customFormat="1" ht="15.95" customHeight="1" x14ac:dyDescent="0.2">
      <c r="A55" s="48"/>
      <c r="B55" s="48"/>
      <c r="C55" s="25"/>
      <c r="D55" s="25"/>
      <c r="E55" s="49"/>
      <c r="F55" s="25"/>
      <c r="G55" s="25"/>
      <c r="H55" s="50"/>
      <c r="I55" s="50"/>
      <c r="J55" s="50"/>
      <c r="K55" s="50"/>
      <c r="L55" s="51"/>
    </row>
    <row r="56" spans="1:13" s="44" customFormat="1" ht="15.95" customHeight="1" x14ac:dyDescent="0.2">
      <c r="A56" s="48"/>
      <c r="B56" s="48"/>
      <c r="C56" s="25"/>
      <c r="D56" s="25"/>
      <c r="E56" s="49"/>
      <c r="F56" s="25"/>
      <c r="G56" s="25"/>
      <c r="H56" s="52"/>
      <c r="I56" s="52"/>
      <c r="J56" s="52"/>
      <c r="K56" s="52"/>
      <c r="L56" s="47"/>
    </row>
    <row r="57" spans="1:13" s="44" customFormat="1" ht="15.95" customHeight="1" x14ac:dyDescent="0.2">
      <c r="A57" s="48"/>
      <c r="B57" s="48"/>
      <c r="C57" s="25"/>
      <c r="D57" s="25"/>
      <c r="E57" s="49"/>
      <c r="F57" s="25"/>
      <c r="G57" s="25"/>
      <c r="H57" s="50"/>
      <c r="I57" s="50"/>
      <c r="J57" s="50"/>
      <c r="K57" s="50"/>
      <c r="L57" s="53"/>
    </row>
    <row r="58" spans="1:13" s="5" customFormat="1" ht="15.95" customHeight="1" x14ac:dyDescent="0.2">
      <c r="A58" s="48"/>
      <c r="B58" s="48"/>
      <c r="C58" s="25"/>
      <c r="D58" s="25"/>
      <c r="E58" s="49"/>
      <c r="F58" s="25"/>
      <c r="G58" s="25"/>
      <c r="H58" s="50"/>
      <c r="I58" s="50"/>
      <c r="J58" s="50"/>
      <c r="K58" s="50"/>
      <c r="L58" s="53"/>
    </row>
    <row r="59" spans="1:13" s="5" customFormat="1" ht="15.95" customHeight="1" x14ac:dyDescent="0.2">
      <c r="A59" s="48"/>
      <c r="B59" s="48"/>
      <c r="C59" s="25"/>
      <c r="D59" s="25"/>
      <c r="E59" s="49"/>
      <c r="F59" s="25"/>
      <c r="G59" s="25"/>
      <c r="H59" s="52"/>
      <c r="I59" s="52"/>
      <c r="J59" s="52"/>
      <c r="K59" s="52"/>
      <c r="L59" s="53"/>
    </row>
    <row r="60" spans="1:13" s="44" customFormat="1" ht="15.95" customHeight="1" x14ac:dyDescent="0.2">
      <c r="A60" s="48"/>
      <c r="B60" s="48"/>
      <c r="C60" s="25"/>
      <c r="D60" s="25"/>
      <c r="E60" s="49"/>
      <c r="F60" s="25"/>
      <c r="G60" s="25"/>
      <c r="H60" s="50"/>
      <c r="I60" s="50"/>
      <c r="J60" s="50"/>
      <c r="K60" s="50"/>
      <c r="L60" s="53"/>
    </row>
    <row r="61" spans="1:13" s="13" customFormat="1" ht="15.95" customHeight="1" x14ac:dyDescent="0.2">
      <c r="A61" s="48"/>
      <c r="B61" s="48"/>
      <c r="C61" s="25"/>
      <c r="D61" s="25"/>
      <c r="E61" s="49"/>
      <c r="F61" s="25"/>
      <c r="G61" s="25"/>
      <c r="H61" s="50"/>
      <c r="I61" s="50"/>
      <c r="J61" s="50"/>
      <c r="K61" s="50"/>
      <c r="L61" s="53"/>
    </row>
    <row r="62" spans="1:13" s="13" customFormat="1" ht="15.95" customHeight="1" x14ac:dyDescent="0.2">
      <c r="A62" s="48"/>
      <c r="B62" s="48"/>
      <c r="C62" s="25"/>
      <c r="D62" s="25"/>
      <c r="E62" s="49"/>
      <c r="F62" s="25"/>
      <c r="G62" s="25"/>
      <c r="H62" s="50"/>
      <c r="I62" s="50"/>
      <c r="J62" s="50"/>
      <c r="K62" s="50"/>
      <c r="L62" s="53"/>
    </row>
    <row r="63" spans="1:13" s="13" customFormat="1" ht="15.95" customHeight="1" x14ac:dyDescent="0.2">
      <c r="A63" s="48"/>
      <c r="B63" s="48"/>
      <c r="C63" s="25"/>
      <c r="D63" s="25"/>
      <c r="E63" s="49"/>
      <c r="F63" s="25"/>
      <c r="G63" s="25"/>
      <c r="H63" s="50"/>
      <c r="I63" s="50"/>
      <c r="J63" s="50"/>
      <c r="K63" s="50"/>
      <c r="L63" s="53"/>
    </row>
    <row r="64" spans="1:13" s="44" customFormat="1" ht="15.95" customHeight="1" x14ac:dyDescent="0.2">
      <c r="A64" s="48"/>
      <c r="B64" s="48"/>
      <c r="C64" s="25"/>
      <c r="D64" s="25"/>
      <c r="E64" s="49"/>
      <c r="F64" s="25"/>
      <c r="G64" s="25"/>
      <c r="H64" s="50"/>
      <c r="I64" s="50"/>
      <c r="J64" s="50"/>
      <c r="K64" s="50"/>
      <c r="L64" s="53"/>
    </row>
    <row r="65" spans="1:12" s="13" customFormat="1" ht="15.95" customHeight="1" x14ac:dyDescent="0.2">
      <c r="A65" s="47"/>
      <c r="B65" s="54"/>
      <c r="C65" s="25"/>
      <c r="D65" s="25"/>
      <c r="E65" s="55"/>
      <c r="F65" s="25"/>
      <c r="G65" s="25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25"/>
      <c r="D66" s="25"/>
      <c r="E66" s="55"/>
      <c r="F66" s="25"/>
      <c r="G66" s="25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25"/>
      <c r="D67" s="25"/>
      <c r="E67" s="55"/>
      <c r="F67" s="25"/>
      <c r="G67" s="25"/>
      <c r="H67" s="53"/>
      <c r="I67" s="53"/>
      <c r="J67" s="53"/>
      <c r="K67" s="53"/>
      <c r="L67" s="53"/>
    </row>
    <row r="68" spans="1:12" s="13" customFormat="1" ht="15.95" customHeight="1" x14ac:dyDescent="0.2">
      <c r="A68" s="1"/>
      <c r="B68" s="2"/>
      <c r="C68" s="25"/>
      <c r="D68" s="25"/>
      <c r="E68" s="55"/>
      <c r="F68" s="25"/>
      <c r="G68" s="25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25"/>
      <c r="D69" s="25"/>
      <c r="E69" s="55"/>
      <c r="F69" s="25"/>
      <c r="G69" s="25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25"/>
      <c r="D70" s="25"/>
      <c r="E70" s="55"/>
      <c r="F70" s="25"/>
      <c r="G70" s="25"/>
      <c r="H70" s="53"/>
      <c r="I70" s="53"/>
      <c r="J70" s="53"/>
      <c r="K70" s="53"/>
      <c r="L70" s="53"/>
    </row>
    <row r="71" spans="1:12" s="44" customFormat="1" ht="15.95" customHeight="1" x14ac:dyDescent="0.2">
      <c r="A71" s="47"/>
      <c r="B71" s="54"/>
      <c r="C71" s="25"/>
      <c r="D71" s="25"/>
      <c r="E71" s="55"/>
      <c r="F71" s="25"/>
      <c r="G71" s="25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25"/>
      <c r="D72" s="25"/>
      <c r="E72" s="55"/>
      <c r="F72" s="25"/>
      <c r="G72" s="25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25"/>
      <c r="D73" s="25"/>
      <c r="E73" s="55"/>
      <c r="F73" s="25"/>
      <c r="G73" s="25"/>
      <c r="H73" s="53"/>
      <c r="I73" s="53"/>
      <c r="J73" s="53"/>
      <c r="K73" s="53"/>
      <c r="L73" s="53"/>
    </row>
    <row r="74" spans="1:12" s="13" customFormat="1" ht="15.95" customHeight="1" x14ac:dyDescent="0.2">
      <c r="A74" s="1"/>
      <c r="B74" s="2"/>
      <c r="C74" s="25"/>
      <c r="D74" s="25"/>
      <c r="E74" s="55"/>
      <c r="F74" s="25"/>
      <c r="G74" s="25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25"/>
      <c r="D75" s="25"/>
      <c r="E75" s="55"/>
      <c r="F75" s="25"/>
      <c r="G75" s="25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25"/>
      <c r="D76" s="25"/>
      <c r="E76" s="55"/>
      <c r="F76" s="25"/>
      <c r="G76" s="25"/>
      <c r="H76" s="53"/>
      <c r="I76" s="53"/>
      <c r="J76" s="53"/>
      <c r="K76" s="53"/>
      <c r="L76" s="53"/>
    </row>
    <row r="77" spans="1:12" s="44" customFormat="1" ht="15.95" customHeight="1" x14ac:dyDescent="0.2">
      <c r="A77" s="47"/>
      <c r="B77" s="54"/>
      <c r="C77" s="25"/>
      <c r="D77" s="25"/>
      <c r="E77" s="55"/>
      <c r="F77" s="25"/>
      <c r="G77" s="25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25"/>
      <c r="D78" s="25"/>
      <c r="E78" s="55"/>
      <c r="F78" s="25"/>
      <c r="G78" s="25"/>
      <c r="H78" s="53"/>
      <c r="I78" s="53"/>
      <c r="J78" s="53"/>
      <c r="K78" s="53"/>
      <c r="L78" s="53"/>
    </row>
    <row r="79" spans="1:12" s="13" customFormat="1" ht="15.95" customHeight="1" x14ac:dyDescent="0.2">
      <c r="A79" s="1"/>
      <c r="B79" s="2"/>
      <c r="C79" s="25"/>
      <c r="D79" s="25"/>
      <c r="E79" s="55"/>
      <c r="F79" s="25"/>
      <c r="G79" s="25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25"/>
      <c r="D80" s="25"/>
      <c r="E80" s="55"/>
      <c r="F80" s="25"/>
      <c r="G80" s="25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25"/>
      <c r="D81" s="25"/>
      <c r="E81" s="55"/>
      <c r="F81" s="25"/>
      <c r="G81" s="25"/>
      <c r="H81" s="53"/>
      <c r="I81" s="53"/>
      <c r="J81" s="53"/>
      <c r="K81" s="53"/>
      <c r="L81" s="53"/>
    </row>
    <row r="82" spans="1:12" s="44" customFormat="1" ht="15.95" customHeight="1" x14ac:dyDescent="0.2">
      <c r="A82" s="47"/>
      <c r="B82" s="54"/>
      <c r="C82" s="25"/>
      <c r="D82" s="25"/>
      <c r="E82" s="55"/>
      <c r="F82" s="25"/>
      <c r="G82" s="25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25"/>
      <c r="D83" s="25"/>
      <c r="E83" s="55"/>
      <c r="F83" s="25"/>
      <c r="G83" s="25"/>
      <c r="H83" s="53"/>
      <c r="I83" s="53"/>
      <c r="J83" s="53"/>
      <c r="K83" s="53"/>
      <c r="L83" s="53"/>
    </row>
    <row r="84" spans="1:12" s="13" customFormat="1" ht="15.95" customHeight="1" x14ac:dyDescent="0.2">
      <c r="A84" s="47"/>
      <c r="B84" s="54"/>
      <c r="C84" s="25"/>
      <c r="D84" s="25"/>
      <c r="E84" s="55"/>
      <c r="F84" s="25"/>
      <c r="G84" s="25"/>
      <c r="H84" s="53"/>
      <c r="I84" s="53"/>
      <c r="J84" s="53"/>
      <c r="K84" s="53"/>
      <c r="L84" s="53"/>
    </row>
    <row r="85" spans="1:12" s="13" customFormat="1" ht="15.95" customHeight="1" x14ac:dyDescent="0.2">
      <c r="A85" s="47"/>
      <c r="B85" s="54"/>
      <c r="C85" s="25"/>
      <c r="D85" s="25"/>
      <c r="E85" s="55"/>
      <c r="F85" s="25"/>
      <c r="G85" s="25"/>
      <c r="H85" s="53"/>
      <c r="I85" s="53"/>
      <c r="J85" s="53"/>
      <c r="K85" s="53"/>
      <c r="L85" s="53"/>
    </row>
    <row r="86" spans="1:12" s="13" customFormat="1" ht="15.95" customHeight="1" x14ac:dyDescent="0.2">
      <c r="A86" s="47"/>
      <c r="B86" s="54"/>
      <c r="C86" s="25"/>
      <c r="D86" s="25"/>
      <c r="E86" s="55"/>
      <c r="F86" s="25"/>
      <c r="G86" s="25"/>
      <c r="H86" s="53"/>
      <c r="I86" s="53"/>
      <c r="J86" s="53"/>
      <c r="K86" s="53"/>
      <c r="L86" s="53"/>
    </row>
    <row r="87" spans="1:12" s="13" customFormat="1" ht="15.95" customHeight="1" x14ac:dyDescent="0.2">
      <c r="A87" s="1"/>
      <c r="B87" s="2"/>
      <c r="C87" s="25"/>
      <c r="D87" s="25"/>
      <c r="E87" s="55"/>
      <c r="F87" s="25"/>
      <c r="G87" s="25"/>
      <c r="H87" s="53"/>
      <c r="I87" s="53"/>
      <c r="J87" s="53"/>
      <c r="K87" s="53"/>
      <c r="L87" s="53"/>
    </row>
    <row r="88" spans="1:12" s="13" customFormat="1" ht="15.95" customHeight="1" x14ac:dyDescent="0.2">
      <c r="A88" s="47"/>
      <c r="B88" s="54"/>
      <c r="C88" s="55"/>
      <c r="D88" s="55"/>
      <c r="E88" s="55"/>
      <c r="F88" s="53"/>
      <c r="G88" s="53"/>
      <c r="H88" s="53"/>
      <c r="I88" s="53"/>
      <c r="J88" s="53"/>
      <c r="K88" s="53"/>
      <c r="L88" s="53"/>
    </row>
    <row r="89" spans="1:12" s="13" customFormat="1" ht="15.95" customHeight="1" x14ac:dyDescent="0.2">
      <c r="A89" s="1"/>
      <c r="B89" s="1"/>
      <c r="C89" s="55"/>
      <c r="D89" s="55"/>
      <c r="E89" s="55"/>
      <c r="F89" s="53"/>
      <c r="G89" s="53"/>
      <c r="H89" s="53"/>
      <c r="I89" s="53"/>
      <c r="J89" s="53"/>
      <c r="K89" s="53"/>
      <c r="L89" s="53"/>
    </row>
    <row r="90" spans="1:12" s="44" customFormat="1" ht="15.95" customHeight="1" x14ac:dyDescent="0.2">
      <c r="A90" s="47"/>
      <c r="G90" s="56"/>
      <c r="H90" s="56"/>
      <c r="I90" s="57"/>
      <c r="K90" s="57"/>
    </row>
    <row r="91" spans="1:12" s="13" customFormat="1" ht="15.95" customHeight="1" x14ac:dyDescent="0.2">
      <c r="A91" s="21"/>
      <c r="B91" s="21"/>
      <c r="C91" s="47"/>
      <c r="D91" s="47"/>
      <c r="E91" s="47"/>
      <c r="F91" s="48"/>
      <c r="G91" s="58"/>
      <c r="H91" s="58"/>
      <c r="I91" s="47"/>
      <c r="J91" s="58"/>
      <c r="K91" s="47"/>
      <c r="L91" s="47"/>
    </row>
    <row r="92" spans="1:12" s="22" customFormat="1" ht="15.95" customHeight="1" x14ac:dyDescent="0.2">
      <c r="A92" s="1"/>
      <c r="B92" s="2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ht="15.95" customHeigh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1"/>
      <c r="B96" s="2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1"/>
      <c r="B103" s="2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1"/>
      <c r="B109" s="2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1"/>
      <c r="B114" s="2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B119" s="54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47"/>
      <c r="B120" s="54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47"/>
      <c r="B121" s="54"/>
      <c r="C121" s="59"/>
      <c r="D121" s="59"/>
      <c r="E121" s="59"/>
      <c r="F121" s="53"/>
      <c r="G121" s="53"/>
      <c r="H121" s="53"/>
      <c r="I121" s="53"/>
      <c r="J121" s="53"/>
      <c r="K121" s="53"/>
      <c r="L121" s="53"/>
    </row>
    <row r="122" spans="1:12" s="44" customFormat="1" x14ac:dyDescent="0.2">
      <c r="A122" s="1"/>
      <c r="B122" s="2"/>
      <c r="C122" s="59"/>
      <c r="D122" s="59"/>
      <c r="E122" s="59"/>
      <c r="F122" s="53"/>
      <c r="G122" s="53"/>
      <c r="H122" s="53"/>
      <c r="I122" s="53"/>
      <c r="J122" s="53"/>
      <c r="K122" s="53"/>
      <c r="L122" s="53"/>
    </row>
    <row r="123" spans="1:12" s="44" customFormat="1" x14ac:dyDescent="0.2">
      <c r="A123" s="47"/>
      <c r="B123" s="54"/>
      <c r="C123" s="59"/>
      <c r="D123" s="59"/>
      <c r="E123" s="59"/>
      <c r="F123" s="53"/>
      <c r="G123" s="53"/>
      <c r="H123" s="53"/>
      <c r="I123" s="53"/>
      <c r="J123" s="53"/>
      <c r="K123" s="53"/>
      <c r="L123" s="53"/>
    </row>
    <row r="124" spans="1:12" s="44" customFormat="1" x14ac:dyDescent="0.2">
      <c r="A124" s="1"/>
      <c r="B124" s="1"/>
      <c r="C124" s="59"/>
      <c r="D124" s="59"/>
      <c r="E124" s="59"/>
      <c r="F124" s="53"/>
      <c r="G124" s="53"/>
      <c r="H124" s="53"/>
      <c r="I124" s="53"/>
      <c r="J124" s="53"/>
      <c r="K124" s="53"/>
      <c r="L124" s="53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  <row r="151" spans="1:11" s="44" customFormat="1" x14ac:dyDescent="0.2">
      <c r="A151" s="47"/>
      <c r="G151" s="56"/>
      <c r="H151" s="56"/>
      <c r="I151" s="57"/>
      <c r="K151" s="57"/>
    </row>
    <row r="152" spans="1:11" s="44" customFormat="1" x14ac:dyDescent="0.2">
      <c r="A152" s="47"/>
      <c r="G152" s="56"/>
      <c r="H152" s="56"/>
      <c r="I152" s="57"/>
      <c r="K152" s="57"/>
    </row>
    <row r="153" spans="1:11" s="44" customFormat="1" x14ac:dyDescent="0.2">
      <c r="A153" s="47"/>
      <c r="G153" s="56"/>
      <c r="H153" s="56"/>
      <c r="I153" s="57"/>
      <c r="K153" s="57"/>
    </row>
    <row r="154" spans="1:11" s="44" customFormat="1" x14ac:dyDescent="0.2">
      <c r="A154" s="47"/>
      <c r="G154" s="56"/>
      <c r="H154" s="56"/>
      <c r="I154" s="57"/>
      <c r="K154" s="57"/>
    </row>
  </sheetData>
  <mergeCells count="20">
    <mergeCell ref="A47:M47"/>
    <mergeCell ref="A48:M48"/>
    <mergeCell ref="A49:M49"/>
    <mergeCell ref="A1:M1"/>
    <mergeCell ref="A2:M2"/>
    <mergeCell ref="A3:B4"/>
    <mergeCell ref="C3:C4"/>
    <mergeCell ref="D3:D4"/>
    <mergeCell ref="E3:E4"/>
    <mergeCell ref="A44:M44"/>
    <mergeCell ref="A45:M45"/>
    <mergeCell ref="L3:L4"/>
    <mergeCell ref="M3:M4"/>
    <mergeCell ref="F3:F4"/>
    <mergeCell ref="G3:G4"/>
    <mergeCell ref="J3:J4"/>
    <mergeCell ref="K3:K4"/>
    <mergeCell ref="H3:H4"/>
    <mergeCell ref="I3:I4"/>
    <mergeCell ref="A46:M46"/>
  </mergeCells>
  <printOptions horizontalCentered="1" verticalCentered="1"/>
  <pageMargins left="0" right="0" top="0.19652777777777777" bottom="0.19652777777777777" header="0.51180555555555562" footer="0.51180555555555562"/>
  <pageSetup paperSize="9" scale="64" firstPageNumber="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9.950000000000003" customHeight="1" x14ac:dyDescent="0.2">
      <c r="A2" s="39" t="s">
        <v>178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5.4</v>
      </c>
      <c r="D6" s="11">
        <v>9.6</v>
      </c>
      <c r="E6" s="11">
        <v>10.8</v>
      </c>
      <c r="F6" s="11">
        <v>8.1</v>
      </c>
      <c r="G6" s="11">
        <v>14.4</v>
      </c>
      <c r="H6" s="11">
        <v>16.2</v>
      </c>
      <c r="I6" s="11">
        <v>10.8</v>
      </c>
      <c r="J6" s="11">
        <v>19.2</v>
      </c>
      <c r="K6" s="11">
        <v>24</v>
      </c>
      <c r="L6" s="11">
        <v>28.8</v>
      </c>
      <c r="M6" s="11">
        <v>2.7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5.9</v>
      </c>
      <c r="D7" s="11">
        <v>9.6</v>
      </c>
      <c r="E7" s="11">
        <v>11.8</v>
      </c>
      <c r="F7" s="11">
        <v>8.9</v>
      </c>
      <c r="G7" s="11">
        <v>14.4</v>
      </c>
      <c r="H7" s="11">
        <v>17.7</v>
      </c>
      <c r="I7" s="11">
        <v>11.8</v>
      </c>
      <c r="J7" s="11">
        <v>19.2</v>
      </c>
      <c r="K7" s="11">
        <v>24</v>
      </c>
      <c r="L7" s="11">
        <v>28.8</v>
      </c>
      <c r="M7" s="11">
        <v>3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5</v>
      </c>
      <c r="D8" s="11">
        <v>9.6</v>
      </c>
      <c r="E8" s="11">
        <v>10</v>
      </c>
      <c r="F8" s="11">
        <v>7.5</v>
      </c>
      <c r="G8" s="11">
        <v>14.4</v>
      </c>
      <c r="H8" s="11">
        <v>15</v>
      </c>
      <c r="I8" s="11">
        <v>10</v>
      </c>
      <c r="J8" s="11">
        <v>19.2</v>
      </c>
      <c r="K8" s="11">
        <v>24</v>
      </c>
      <c r="L8" s="11">
        <v>28.8</v>
      </c>
      <c r="M8" s="11">
        <v>2.5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3.7</v>
      </c>
      <c r="D11" s="11">
        <f>3.2*2</f>
        <v>6.4</v>
      </c>
      <c r="E11" s="11">
        <f t="shared" ref="E11:E16" si="0">C11*2</f>
        <v>7.4</v>
      </c>
      <c r="F11" s="11">
        <f>(C11*1.5)+0.05</f>
        <v>5.6000000000000005</v>
      </c>
      <c r="G11" s="11">
        <f t="shared" ref="G11:G16" si="1">($D11/2)*3</f>
        <v>9.6000000000000014</v>
      </c>
      <c r="H11" s="11">
        <f t="shared" ref="H11:H16" si="2">C11*3</f>
        <v>11.100000000000001</v>
      </c>
      <c r="I11" s="11">
        <f t="shared" ref="I11:I16" si="3">C11*2</f>
        <v>7.4</v>
      </c>
      <c r="J11" s="11">
        <f t="shared" ref="J11:J16" si="4">($D11/2)*4</f>
        <v>12.8</v>
      </c>
      <c r="K11" s="11">
        <f t="shared" ref="K11:K16" si="5">($D11/2)*5</f>
        <v>16</v>
      </c>
      <c r="L11" s="11">
        <f t="shared" ref="L11:L16" si="6">($D11/2)*6</f>
        <v>19.200000000000003</v>
      </c>
      <c r="M11" s="11">
        <v>1.9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3.7</v>
      </c>
      <c r="D12" s="11">
        <f>3.2*2</f>
        <v>6.4</v>
      </c>
      <c r="E12" s="11">
        <f t="shared" si="0"/>
        <v>7.4</v>
      </c>
      <c r="F12" s="11">
        <f>(C12*1.5)+0.05</f>
        <v>5.6000000000000005</v>
      </c>
      <c r="G12" s="11">
        <f t="shared" si="1"/>
        <v>9.6000000000000014</v>
      </c>
      <c r="H12" s="11">
        <f t="shared" si="2"/>
        <v>11.100000000000001</v>
      </c>
      <c r="I12" s="11">
        <f t="shared" si="3"/>
        <v>7.4</v>
      </c>
      <c r="J12" s="11">
        <f t="shared" si="4"/>
        <v>12.8</v>
      </c>
      <c r="K12" s="11">
        <f t="shared" si="5"/>
        <v>16</v>
      </c>
      <c r="L12" s="11">
        <f t="shared" si="6"/>
        <v>19.200000000000003</v>
      </c>
      <c r="M12" s="11">
        <v>1.9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</v>
      </c>
      <c r="D13" s="11">
        <f>4.2*2</f>
        <v>8.4</v>
      </c>
      <c r="E13" s="11">
        <f t="shared" si="0"/>
        <v>10</v>
      </c>
      <c r="F13" s="11">
        <f>C13*1.5</f>
        <v>7.5</v>
      </c>
      <c r="G13" s="11">
        <f t="shared" si="1"/>
        <v>12.600000000000001</v>
      </c>
      <c r="H13" s="11">
        <f t="shared" si="2"/>
        <v>15</v>
      </c>
      <c r="I13" s="11">
        <f t="shared" si="3"/>
        <v>10</v>
      </c>
      <c r="J13" s="11">
        <f t="shared" si="4"/>
        <v>16.8</v>
      </c>
      <c r="K13" s="11">
        <f t="shared" si="5"/>
        <v>21</v>
      </c>
      <c r="L13" s="11">
        <f t="shared" si="6"/>
        <v>25.200000000000003</v>
      </c>
      <c r="M13" s="11">
        <v>2.5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5.6</v>
      </c>
      <c r="D14" s="11">
        <f>4.7*2</f>
        <v>9.4</v>
      </c>
      <c r="E14" s="11">
        <f t="shared" si="0"/>
        <v>11.2</v>
      </c>
      <c r="F14" s="11">
        <f>C14*1.5</f>
        <v>8.3999999999999986</v>
      </c>
      <c r="G14" s="11">
        <f t="shared" si="1"/>
        <v>14.100000000000001</v>
      </c>
      <c r="H14" s="11">
        <f t="shared" si="2"/>
        <v>16.799999999999997</v>
      </c>
      <c r="I14" s="11">
        <f t="shared" si="3"/>
        <v>11.2</v>
      </c>
      <c r="J14" s="11">
        <f t="shared" si="4"/>
        <v>18.8</v>
      </c>
      <c r="K14" s="11">
        <f t="shared" si="5"/>
        <v>23.5</v>
      </c>
      <c r="L14" s="11">
        <f t="shared" si="6"/>
        <v>28.200000000000003</v>
      </c>
      <c r="M14" s="11">
        <v>2.8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5.6</v>
      </c>
      <c r="D15" s="11">
        <f>4.7*2</f>
        <v>9.4</v>
      </c>
      <c r="E15" s="11">
        <f t="shared" si="0"/>
        <v>11.2</v>
      </c>
      <c r="F15" s="11">
        <f>C15*1.5</f>
        <v>8.3999999999999986</v>
      </c>
      <c r="G15" s="11">
        <f t="shared" si="1"/>
        <v>14.100000000000001</v>
      </c>
      <c r="H15" s="11">
        <f t="shared" si="2"/>
        <v>16.799999999999997</v>
      </c>
      <c r="I15" s="11">
        <f t="shared" si="3"/>
        <v>11.2</v>
      </c>
      <c r="J15" s="11">
        <f t="shared" si="4"/>
        <v>18.8</v>
      </c>
      <c r="K15" s="11">
        <f t="shared" si="5"/>
        <v>23.5</v>
      </c>
      <c r="L15" s="11">
        <f t="shared" si="6"/>
        <v>28.200000000000003</v>
      </c>
      <c r="M15" s="11">
        <v>2.8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5.6</v>
      </c>
      <c r="D16" s="11">
        <f>4.7*2</f>
        <v>9.4</v>
      </c>
      <c r="E16" s="11">
        <f t="shared" si="0"/>
        <v>11.2</v>
      </c>
      <c r="F16" s="11">
        <f>C16*1.5</f>
        <v>8.3999999999999986</v>
      </c>
      <c r="G16" s="11">
        <f t="shared" si="1"/>
        <v>14.100000000000001</v>
      </c>
      <c r="H16" s="11">
        <f t="shared" si="2"/>
        <v>16.799999999999997</v>
      </c>
      <c r="I16" s="11">
        <f t="shared" si="3"/>
        <v>11.2</v>
      </c>
      <c r="J16" s="11">
        <f t="shared" si="4"/>
        <v>18.8</v>
      </c>
      <c r="K16" s="11">
        <f t="shared" si="5"/>
        <v>23.5</v>
      </c>
      <c r="L16" s="11">
        <f t="shared" si="6"/>
        <v>28.200000000000003</v>
      </c>
      <c r="M16" s="11">
        <v>2.8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3.5</v>
      </c>
      <c r="D19" s="11">
        <v>6.2</v>
      </c>
      <c r="E19" s="11">
        <v>7</v>
      </c>
      <c r="F19" s="11">
        <v>5.3</v>
      </c>
      <c r="G19" s="11">
        <v>9.3000000000000007</v>
      </c>
      <c r="H19" s="11">
        <v>10.5</v>
      </c>
      <c r="I19" s="11">
        <v>7</v>
      </c>
      <c r="J19" s="11">
        <v>12.4</v>
      </c>
      <c r="K19" s="11">
        <v>15.5</v>
      </c>
      <c r="L19" s="11">
        <v>18.600000000000001</v>
      </c>
      <c r="M19" s="11">
        <v>1.8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3.5</v>
      </c>
      <c r="D20" s="11">
        <v>6.2</v>
      </c>
      <c r="E20" s="11">
        <v>7</v>
      </c>
      <c r="F20" s="11">
        <v>5.3</v>
      </c>
      <c r="G20" s="11">
        <v>9.3000000000000007</v>
      </c>
      <c r="H20" s="11">
        <v>10.5</v>
      </c>
      <c r="I20" s="11">
        <v>7</v>
      </c>
      <c r="J20" s="11">
        <v>12.4</v>
      </c>
      <c r="K20" s="11">
        <v>15.5</v>
      </c>
      <c r="L20" s="11">
        <v>18.600000000000001</v>
      </c>
      <c r="M20" s="11">
        <v>1.8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3.8</v>
      </c>
      <c r="D21" s="11">
        <v>6.4</v>
      </c>
      <c r="E21" s="11">
        <v>7.6</v>
      </c>
      <c r="F21" s="11">
        <v>5.7</v>
      </c>
      <c r="G21" s="11">
        <v>9.6</v>
      </c>
      <c r="H21" s="11">
        <v>11.4</v>
      </c>
      <c r="I21" s="11">
        <v>7.6</v>
      </c>
      <c r="J21" s="11">
        <v>12.8</v>
      </c>
      <c r="K21" s="11">
        <v>16</v>
      </c>
      <c r="L21" s="11">
        <v>19.2</v>
      </c>
      <c r="M21" s="11">
        <v>1.9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3.8</v>
      </c>
      <c r="D22" s="11">
        <v>6.2</v>
      </c>
      <c r="E22" s="11">
        <v>7.6</v>
      </c>
      <c r="F22" s="11">
        <v>5.7</v>
      </c>
      <c r="G22" s="11">
        <v>9.3000000000000007</v>
      </c>
      <c r="H22" s="11">
        <v>11.4</v>
      </c>
      <c r="I22" s="11">
        <v>7.6</v>
      </c>
      <c r="J22" s="11">
        <v>12.4</v>
      </c>
      <c r="K22" s="11">
        <v>15.5</v>
      </c>
      <c r="L22" s="11">
        <v>18.600000000000001</v>
      </c>
      <c r="M22" s="11">
        <v>1.9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3.8</v>
      </c>
      <c r="D23" s="11">
        <v>6.4</v>
      </c>
      <c r="E23" s="11">
        <v>7.6</v>
      </c>
      <c r="F23" s="11">
        <v>5.7</v>
      </c>
      <c r="G23" s="11">
        <v>9.6</v>
      </c>
      <c r="H23" s="11">
        <v>11.4</v>
      </c>
      <c r="I23" s="11">
        <v>7.6</v>
      </c>
      <c r="J23" s="11">
        <v>12.8</v>
      </c>
      <c r="K23" s="11">
        <v>16</v>
      </c>
      <c r="L23" s="11">
        <v>19.2</v>
      </c>
      <c r="M23" s="11">
        <v>1.9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89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3.2</v>
      </c>
      <c r="D26" s="11">
        <v>6</v>
      </c>
      <c r="E26" s="11">
        <v>6.4</v>
      </c>
      <c r="F26" s="11">
        <v>4.8</v>
      </c>
      <c r="G26" s="11">
        <v>9</v>
      </c>
      <c r="H26" s="11">
        <v>9.6</v>
      </c>
      <c r="I26" s="11">
        <v>6.4</v>
      </c>
      <c r="J26" s="11">
        <v>12</v>
      </c>
      <c r="K26" s="11">
        <v>15</v>
      </c>
      <c r="L26" s="11">
        <v>18</v>
      </c>
      <c r="M26" s="11">
        <v>1.6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2.8</v>
      </c>
      <c r="D27" s="11">
        <v>5</v>
      </c>
      <c r="E27" s="11">
        <v>5.6</v>
      </c>
      <c r="F27" s="11">
        <v>4.2</v>
      </c>
      <c r="G27" s="11">
        <v>7.5</v>
      </c>
      <c r="H27" s="11">
        <v>8.4</v>
      </c>
      <c r="I27" s="11">
        <v>5.6</v>
      </c>
      <c r="J27" s="11">
        <v>10</v>
      </c>
      <c r="K27" s="11">
        <v>12.5</v>
      </c>
      <c r="L27" s="11">
        <v>15</v>
      </c>
      <c r="M27" s="11">
        <v>1.4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3.2</v>
      </c>
      <c r="D28" s="11">
        <v>6</v>
      </c>
      <c r="E28" s="11">
        <v>6.4</v>
      </c>
      <c r="F28" s="11">
        <v>4.8</v>
      </c>
      <c r="G28" s="11">
        <v>9</v>
      </c>
      <c r="H28" s="11">
        <v>9.6</v>
      </c>
      <c r="I28" s="11">
        <v>6.4</v>
      </c>
      <c r="J28" s="11">
        <v>12</v>
      </c>
      <c r="K28" s="11">
        <v>15</v>
      </c>
      <c r="L28" s="11">
        <v>18</v>
      </c>
      <c r="M28" s="11">
        <v>1.6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2.8</v>
      </c>
      <c r="D29" s="11">
        <v>5</v>
      </c>
      <c r="E29" s="11">
        <v>5.6</v>
      </c>
      <c r="F29" s="11">
        <v>4.2</v>
      </c>
      <c r="G29" s="11">
        <v>7.5</v>
      </c>
      <c r="H29" s="11">
        <v>8.4</v>
      </c>
      <c r="I29" s="11">
        <v>5.6</v>
      </c>
      <c r="J29" s="11">
        <v>10</v>
      </c>
      <c r="K29" s="11">
        <v>12.5</v>
      </c>
      <c r="L29" s="11">
        <v>15</v>
      </c>
      <c r="M29" s="11">
        <v>1.4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3.2</v>
      </c>
      <c r="D30" s="11">
        <v>6</v>
      </c>
      <c r="E30" s="11">
        <v>6.4</v>
      </c>
      <c r="F30" s="11">
        <v>4.8</v>
      </c>
      <c r="G30" s="11">
        <v>9</v>
      </c>
      <c r="H30" s="11">
        <v>9.6</v>
      </c>
      <c r="I30" s="11">
        <v>6.4</v>
      </c>
      <c r="J30" s="11">
        <v>12</v>
      </c>
      <c r="K30" s="11">
        <v>15</v>
      </c>
      <c r="L30" s="11">
        <v>18</v>
      </c>
      <c r="M30" s="11">
        <v>1.6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3.9</v>
      </c>
      <c r="D33" s="11">
        <v>7.4</v>
      </c>
      <c r="E33" s="11">
        <v>7.8</v>
      </c>
      <c r="F33" s="11">
        <v>5.9</v>
      </c>
      <c r="G33" s="11">
        <v>11.1</v>
      </c>
      <c r="H33" s="11">
        <v>11.7</v>
      </c>
      <c r="I33" s="11">
        <v>7.8</v>
      </c>
      <c r="J33" s="11">
        <v>14.8</v>
      </c>
      <c r="K33" s="11">
        <v>18.5</v>
      </c>
      <c r="L33" s="11">
        <v>22.2</v>
      </c>
      <c r="M33" s="11">
        <v>2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5.6</v>
      </c>
      <c r="D34" s="11">
        <v>8.8000000000000007</v>
      </c>
      <c r="E34" s="11">
        <v>11.2</v>
      </c>
      <c r="F34" s="11">
        <v>8.4</v>
      </c>
      <c r="G34" s="11">
        <v>13.2</v>
      </c>
      <c r="H34" s="11">
        <v>16.8</v>
      </c>
      <c r="I34" s="11">
        <v>11.2</v>
      </c>
      <c r="J34" s="11">
        <v>17.600000000000001</v>
      </c>
      <c r="K34" s="11">
        <v>22</v>
      </c>
      <c r="L34" s="11">
        <v>26.4</v>
      </c>
      <c r="M34" s="11">
        <v>2.8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4.7</v>
      </c>
      <c r="D35" s="11">
        <v>8</v>
      </c>
      <c r="E35" s="11">
        <v>9.4</v>
      </c>
      <c r="F35" s="11">
        <v>7.1</v>
      </c>
      <c r="G35" s="11">
        <v>12</v>
      </c>
      <c r="H35" s="11">
        <v>14.1</v>
      </c>
      <c r="I35" s="11">
        <v>9.4</v>
      </c>
      <c r="J35" s="11">
        <v>16</v>
      </c>
      <c r="K35" s="11">
        <v>20</v>
      </c>
      <c r="L35" s="11">
        <v>24</v>
      </c>
      <c r="M35" s="11">
        <v>2.4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3.5</v>
      </c>
      <c r="D36" s="11">
        <v>5.8</v>
      </c>
      <c r="E36" s="11">
        <v>7</v>
      </c>
      <c r="F36" s="11">
        <v>5.3</v>
      </c>
      <c r="G36" s="11">
        <v>8.6999999999999993</v>
      </c>
      <c r="H36" s="11">
        <v>10.5</v>
      </c>
      <c r="I36" s="11">
        <v>7</v>
      </c>
      <c r="J36" s="11">
        <v>11.6</v>
      </c>
      <c r="K36" s="11">
        <v>14.5</v>
      </c>
      <c r="L36" s="11">
        <v>17.399999999999999</v>
      </c>
      <c r="M36" s="11">
        <v>1.8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5.2</v>
      </c>
      <c r="D37" s="11">
        <v>8.4</v>
      </c>
      <c r="E37" s="11">
        <v>10.4</v>
      </c>
      <c r="F37" s="11">
        <v>7.8</v>
      </c>
      <c r="G37" s="11">
        <v>12.6</v>
      </c>
      <c r="H37" s="11">
        <v>15.6</v>
      </c>
      <c r="I37" s="11">
        <v>10.4</v>
      </c>
      <c r="J37" s="11">
        <v>16.8</v>
      </c>
      <c r="K37" s="11">
        <v>21</v>
      </c>
      <c r="L37" s="11">
        <v>25.2</v>
      </c>
      <c r="M37" s="11">
        <v>2.6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5.2</v>
      </c>
      <c r="D38" s="11">
        <v>8.4</v>
      </c>
      <c r="E38" s="11">
        <v>10.4</v>
      </c>
      <c r="F38" s="11">
        <v>7.8</v>
      </c>
      <c r="G38" s="11">
        <v>12.6</v>
      </c>
      <c r="H38" s="11">
        <v>15.6</v>
      </c>
      <c r="I38" s="11">
        <v>10.4</v>
      </c>
      <c r="J38" s="11">
        <v>16.8</v>
      </c>
      <c r="K38" s="11">
        <v>21</v>
      </c>
      <c r="L38" s="11">
        <v>25.2</v>
      </c>
      <c r="M38" s="11">
        <v>2.6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5.2</v>
      </c>
      <c r="D39" s="11">
        <v>8.4</v>
      </c>
      <c r="E39" s="11">
        <v>10.4</v>
      </c>
      <c r="F39" s="11">
        <v>7.8</v>
      </c>
      <c r="G39" s="11">
        <v>12.6</v>
      </c>
      <c r="H39" s="11">
        <v>15.6</v>
      </c>
      <c r="I39" s="11">
        <v>10.4</v>
      </c>
      <c r="J39" s="11">
        <v>16.8</v>
      </c>
      <c r="K39" s="11">
        <v>21</v>
      </c>
      <c r="L39" s="11">
        <v>25.2</v>
      </c>
      <c r="M39" s="11">
        <v>2.6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8</v>
      </c>
      <c r="D42" s="11">
        <v>13.4</v>
      </c>
      <c r="E42" s="11">
        <v>16</v>
      </c>
      <c r="F42" s="11">
        <v>12</v>
      </c>
      <c r="G42" s="11">
        <v>20.100000000000001</v>
      </c>
      <c r="H42" s="11">
        <v>24</v>
      </c>
      <c r="I42" s="11">
        <v>16</v>
      </c>
      <c r="J42" s="11">
        <v>26.8</v>
      </c>
      <c r="K42" s="11">
        <v>33.5</v>
      </c>
      <c r="L42" s="11">
        <v>40.200000000000003</v>
      </c>
      <c r="M42" s="11">
        <v>4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113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24.75" customHeight="1" x14ac:dyDescent="0.2">
      <c r="A45" s="33" t="s">
        <v>118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13" customFormat="1" ht="24.7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s="13" customFormat="1" ht="15.95" customHeight="1" x14ac:dyDescent="0.2">
      <c r="A47" s="23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6"/>
    </row>
    <row r="48" spans="1:13" s="13" customFormat="1" ht="15.95" customHeight="1" x14ac:dyDescent="0.2">
      <c r="A48" s="23"/>
      <c r="C48" s="24"/>
      <c r="D48" s="24"/>
      <c r="E48" s="24"/>
      <c r="F48" s="24"/>
      <c r="G48" s="24"/>
      <c r="H48" s="24"/>
      <c r="I48" s="24"/>
      <c r="J48" s="24"/>
      <c r="K48" s="24"/>
      <c r="L48" s="45"/>
      <c r="M48" s="45"/>
    </row>
    <row r="49" spans="1:13" ht="19.5" customHeight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</row>
    <row r="50" spans="1:13" ht="15.95" customHeight="1" x14ac:dyDescent="0.2">
      <c r="A50" s="30"/>
      <c r="B50" s="30"/>
      <c r="C50" s="30"/>
      <c r="D50" s="30"/>
      <c r="E50" s="30"/>
      <c r="F50" s="13"/>
      <c r="G50" s="30"/>
      <c r="H50" s="30"/>
      <c r="I50" s="30"/>
      <c r="J50" s="30"/>
      <c r="K50" s="30"/>
    </row>
    <row r="51" spans="1:13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48"/>
    </row>
    <row r="52" spans="1:13" s="44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1"/>
    </row>
    <row r="53" spans="1:13" s="44" customFormat="1" ht="15.95" customHeight="1" x14ac:dyDescent="0.2">
      <c r="A53" s="48"/>
      <c r="B53" s="48"/>
      <c r="C53" s="30"/>
      <c r="D53" s="30"/>
      <c r="E53" s="49"/>
      <c r="F53" s="49"/>
      <c r="G53" s="52"/>
      <c r="H53" s="52"/>
      <c r="I53" s="52"/>
      <c r="J53" s="52"/>
      <c r="K53" s="52"/>
      <c r="L53" s="47"/>
    </row>
    <row r="54" spans="1:13" s="44" customFormat="1" ht="15.95" customHeight="1" x14ac:dyDescent="0.2">
      <c r="A54" s="48"/>
      <c r="B54" s="48"/>
      <c r="C54" s="30"/>
      <c r="D54" s="30"/>
      <c r="E54" s="49"/>
      <c r="F54" s="49"/>
      <c r="G54" s="50"/>
      <c r="H54" s="50"/>
      <c r="I54" s="50"/>
      <c r="J54" s="50"/>
      <c r="K54" s="50"/>
      <c r="L54" s="53"/>
    </row>
    <row r="55" spans="1:13" s="5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3" s="5" customFormat="1" ht="15.95" customHeight="1" x14ac:dyDescent="0.2">
      <c r="A56" s="48"/>
      <c r="B56" s="48"/>
      <c r="C56" s="30"/>
      <c r="D56" s="30"/>
      <c r="E56" s="49"/>
      <c r="F56" s="49"/>
      <c r="G56" s="52"/>
      <c r="H56" s="52"/>
      <c r="I56" s="52"/>
      <c r="J56" s="52"/>
      <c r="K56" s="52"/>
      <c r="L56" s="53"/>
    </row>
    <row r="57" spans="1:13" s="44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3" s="13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3" s="13" customFormat="1" ht="15.95" customHeight="1" x14ac:dyDescent="0.2">
      <c r="A59" s="48"/>
      <c r="B59" s="48"/>
      <c r="C59" s="30"/>
      <c r="D59" s="30"/>
      <c r="E59" s="49"/>
      <c r="F59" s="49"/>
      <c r="G59" s="50"/>
      <c r="H59" s="50"/>
      <c r="I59" s="50"/>
      <c r="J59" s="50"/>
      <c r="K59" s="50"/>
      <c r="L59" s="53"/>
    </row>
    <row r="60" spans="1:13" s="13" customFormat="1" ht="15.95" customHeight="1" x14ac:dyDescent="0.2">
      <c r="A60" s="48"/>
      <c r="B60" s="48"/>
      <c r="C60" s="30"/>
      <c r="D60" s="30"/>
      <c r="E60" s="49"/>
      <c r="F60" s="49"/>
      <c r="G60" s="50"/>
      <c r="H60" s="50"/>
      <c r="I60" s="50"/>
      <c r="J60" s="50"/>
      <c r="K60" s="50"/>
      <c r="L60" s="53"/>
    </row>
    <row r="61" spans="1:13" s="44" customFormat="1" ht="15.95" customHeight="1" x14ac:dyDescent="0.2">
      <c r="A61" s="48"/>
      <c r="B61" s="48"/>
      <c r="C61" s="53"/>
      <c r="D61" s="53"/>
      <c r="E61" s="49"/>
      <c r="F61" s="49"/>
      <c r="G61" s="50"/>
      <c r="H61" s="50"/>
      <c r="I61" s="50"/>
      <c r="J61" s="50"/>
      <c r="K61" s="50"/>
      <c r="L61" s="53"/>
    </row>
    <row r="62" spans="1:13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3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3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1"/>
      <c r="B65" s="2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44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1"/>
      <c r="B71" s="2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44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1"/>
      <c r="B76" s="2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44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1"/>
      <c r="B84" s="2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47"/>
      <c r="B85" s="54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13" customFormat="1" ht="15.95" customHeight="1" x14ac:dyDescent="0.2">
      <c r="A86" s="1"/>
      <c r="B86" s="1"/>
      <c r="C86" s="55"/>
      <c r="D86" s="55"/>
      <c r="E86" s="55"/>
      <c r="F86" s="53"/>
      <c r="G86" s="53"/>
      <c r="H86" s="53"/>
      <c r="I86" s="53"/>
      <c r="J86" s="53"/>
      <c r="K86" s="53"/>
      <c r="L86" s="53"/>
    </row>
    <row r="87" spans="1:12" s="44" customFormat="1" ht="15.95" customHeight="1" x14ac:dyDescent="0.2">
      <c r="A87" s="47"/>
      <c r="G87" s="56"/>
      <c r="H87" s="56"/>
      <c r="I87" s="57"/>
      <c r="K87" s="57"/>
    </row>
    <row r="88" spans="1:12" s="13" customFormat="1" ht="15.95" customHeight="1" x14ac:dyDescent="0.2">
      <c r="A88" s="21"/>
      <c r="B88" s="21"/>
      <c r="C88" s="47"/>
      <c r="D88" s="47"/>
      <c r="E88" s="47"/>
      <c r="F88" s="48"/>
      <c r="G88" s="58"/>
      <c r="H88" s="58"/>
      <c r="I88" s="47"/>
      <c r="J88" s="58"/>
      <c r="K88" s="47"/>
      <c r="L88" s="47"/>
    </row>
    <row r="89" spans="1:12" s="22" customFormat="1" ht="15.95" customHeight="1" x14ac:dyDescent="0.2">
      <c r="A89" s="1"/>
      <c r="B89" s="2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ht="15.95" customHeigh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1"/>
      <c r="B93" s="2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1"/>
      <c r="B100" s="2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1"/>
      <c r="B106" s="2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1"/>
      <c r="B111" s="2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1"/>
      <c r="B119" s="2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47"/>
      <c r="B120" s="54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1"/>
      <c r="B121" s="1"/>
      <c r="C121" s="59"/>
      <c r="D121" s="59"/>
      <c r="E121" s="59"/>
      <c r="F121" s="53"/>
      <c r="G121" s="53"/>
      <c r="H121" s="53"/>
      <c r="I121" s="53"/>
      <c r="J121" s="53"/>
      <c r="K121" s="53"/>
      <c r="L121" s="53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  <row r="151" spans="1:11" s="44" customFormat="1" x14ac:dyDescent="0.2">
      <c r="A151" s="47"/>
      <c r="G151" s="56"/>
      <c r="H151" s="56"/>
      <c r="I151" s="57"/>
      <c r="K151" s="57"/>
    </row>
  </sheetData>
  <mergeCells count="17">
    <mergeCell ref="A45:M45"/>
    <mergeCell ref="A46:M46"/>
    <mergeCell ref="J3:J4"/>
    <mergeCell ref="K3:K4"/>
    <mergeCell ref="L3:L4"/>
    <mergeCell ref="M3:M4"/>
    <mergeCell ref="A44:M44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70" firstPageNumber="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9.950000000000003" customHeight="1" x14ac:dyDescent="0.2">
      <c r="A2" s="39" t="s">
        <v>177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5.4</v>
      </c>
      <c r="D6" s="11">
        <v>9.6</v>
      </c>
      <c r="E6" s="11">
        <v>10.8</v>
      </c>
      <c r="F6" s="11">
        <v>8.1</v>
      </c>
      <c r="G6" s="11">
        <v>14.4</v>
      </c>
      <c r="H6" s="11">
        <v>16.2</v>
      </c>
      <c r="I6" s="11">
        <v>10.8</v>
      </c>
      <c r="J6" s="11">
        <v>19.2</v>
      </c>
      <c r="K6" s="11">
        <v>24</v>
      </c>
      <c r="L6" s="11">
        <v>28.8</v>
      </c>
      <c r="M6" s="11">
        <v>2.7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5.9</v>
      </c>
      <c r="D7" s="11">
        <v>9.6</v>
      </c>
      <c r="E7" s="11">
        <v>11.8</v>
      </c>
      <c r="F7" s="11">
        <v>8.9</v>
      </c>
      <c r="G7" s="11">
        <v>14.4</v>
      </c>
      <c r="H7" s="11">
        <v>17.7</v>
      </c>
      <c r="I7" s="11">
        <v>11.8</v>
      </c>
      <c r="J7" s="11">
        <v>19.2</v>
      </c>
      <c r="K7" s="11">
        <v>24</v>
      </c>
      <c r="L7" s="11">
        <v>28.8</v>
      </c>
      <c r="M7" s="11">
        <v>3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5</v>
      </c>
      <c r="D8" s="11">
        <v>9.6</v>
      </c>
      <c r="E8" s="11">
        <v>10</v>
      </c>
      <c r="F8" s="11">
        <v>7.5</v>
      </c>
      <c r="G8" s="11">
        <v>14.4</v>
      </c>
      <c r="H8" s="11">
        <v>15</v>
      </c>
      <c r="I8" s="11">
        <v>10</v>
      </c>
      <c r="J8" s="11">
        <v>19.2</v>
      </c>
      <c r="K8" s="11">
        <v>24</v>
      </c>
      <c r="L8" s="11">
        <v>28.8</v>
      </c>
      <c r="M8" s="11">
        <v>2.5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3.7</v>
      </c>
      <c r="D11" s="11">
        <f>3.2*2</f>
        <v>6.4</v>
      </c>
      <c r="E11" s="11">
        <f t="shared" ref="E11:E16" si="0">C11*2</f>
        <v>7.4</v>
      </c>
      <c r="F11" s="11">
        <f>(C11*1.5)+0.05</f>
        <v>5.6000000000000005</v>
      </c>
      <c r="G11" s="11">
        <f t="shared" ref="G11:G16" si="1">($D11/2)*3</f>
        <v>9.6000000000000014</v>
      </c>
      <c r="H11" s="11">
        <f t="shared" ref="H11:H16" si="2">C11*3</f>
        <v>11.100000000000001</v>
      </c>
      <c r="I11" s="11">
        <f t="shared" ref="I11:I16" si="3">C11*2</f>
        <v>7.4</v>
      </c>
      <c r="J11" s="11">
        <f t="shared" ref="J11:J16" si="4">($D11/2)*4</f>
        <v>12.8</v>
      </c>
      <c r="K11" s="11">
        <f t="shared" ref="K11:K16" si="5">($D11/2)*5</f>
        <v>16</v>
      </c>
      <c r="L11" s="11">
        <f t="shared" ref="L11:L16" si="6">($D11/2)*6</f>
        <v>19.200000000000003</v>
      </c>
      <c r="M11" s="11">
        <v>1.9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3.7</v>
      </c>
      <c r="D12" s="11">
        <f>3.2*2</f>
        <v>6.4</v>
      </c>
      <c r="E12" s="11">
        <f t="shared" si="0"/>
        <v>7.4</v>
      </c>
      <c r="F12" s="11">
        <f>(C12*1.5)+0.05</f>
        <v>5.6000000000000005</v>
      </c>
      <c r="G12" s="11">
        <f t="shared" si="1"/>
        <v>9.6000000000000014</v>
      </c>
      <c r="H12" s="11">
        <f t="shared" si="2"/>
        <v>11.100000000000001</v>
      </c>
      <c r="I12" s="11">
        <f t="shared" si="3"/>
        <v>7.4</v>
      </c>
      <c r="J12" s="11">
        <f t="shared" si="4"/>
        <v>12.8</v>
      </c>
      <c r="K12" s="11">
        <f t="shared" si="5"/>
        <v>16</v>
      </c>
      <c r="L12" s="11">
        <f t="shared" si="6"/>
        <v>19.200000000000003</v>
      </c>
      <c r="M12" s="11">
        <v>1.9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</v>
      </c>
      <c r="D13" s="11">
        <f>4.2*2</f>
        <v>8.4</v>
      </c>
      <c r="E13" s="11">
        <f t="shared" si="0"/>
        <v>10</v>
      </c>
      <c r="F13" s="11">
        <f>C13*1.5</f>
        <v>7.5</v>
      </c>
      <c r="G13" s="11">
        <f t="shared" si="1"/>
        <v>12.600000000000001</v>
      </c>
      <c r="H13" s="11">
        <f t="shared" si="2"/>
        <v>15</v>
      </c>
      <c r="I13" s="11">
        <f t="shared" si="3"/>
        <v>10</v>
      </c>
      <c r="J13" s="11">
        <f t="shared" si="4"/>
        <v>16.8</v>
      </c>
      <c r="K13" s="11">
        <f t="shared" si="5"/>
        <v>21</v>
      </c>
      <c r="L13" s="11">
        <f t="shared" si="6"/>
        <v>25.200000000000003</v>
      </c>
      <c r="M13" s="11">
        <v>2.5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5.6</v>
      </c>
      <c r="D14" s="11">
        <f>4.7*2</f>
        <v>9.4</v>
      </c>
      <c r="E14" s="11">
        <f t="shared" si="0"/>
        <v>11.2</v>
      </c>
      <c r="F14" s="11">
        <f>C14*1.5</f>
        <v>8.3999999999999986</v>
      </c>
      <c r="G14" s="11">
        <f t="shared" si="1"/>
        <v>14.100000000000001</v>
      </c>
      <c r="H14" s="11">
        <f t="shared" si="2"/>
        <v>16.799999999999997</v>
      </c>
      <c r="I14" s="11">
        <f t="shared" si="3"/>
        <v>11.2</v>
      </c>
      <c r="J14" s="11">
        <f t="shared" si="4"/>
        <v>18.8</v>
      </c>
      <c r="K14" s="11">
        <f t="shared" si="5"/>
        <v>23.5</v>
      </c>
      <c r="L14" s="11">
        <f t="shared" si="6"/>
        <v>28.200000000000003</v>
      </c>
      <c r="M14" s="11">
        <v>2.8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5.6</v>
      </c>
      <c r="D15" s="11">
        <f>4.7*2</f>
        <v>9.4</v>
      </c>
      <c r="E15" s="11">
        <f t="shared" si="0"/>
        <v>11.2</v>
      </c>
      <c r="F15" s="11">
        <f>C15*1.5</f>
        <v>8.3999999999999986</v>
      </c>
      <c r="G15" s="11">
        <f t="shared" si="1"/>
        <v>14.100000000000001</v>
      </c>
      <c r="H15" s="11">
        <f t="shared" si="2"/>
        <v>16.799999999999997</v>
      </c>
      <c r="I15" s="11">
        <f t="shared" si="3"/>
        <v>11.2</v>
      </c>
      <c r="J15" s="11">
        <f t="shared" si="4"/>
        <v>18.8</v>
      </c>
      <c r="K15" s="11">
        <f t="shared" si="5"/>
        <v>23.5</v>
      </c>
      <c r="L15" s="11">
        <f t="shared" si="6"/>
        <v>28.200000000000003</v>
      </c>
      <c r="M15" s="11">
        <v>2.8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5.6</v>
      </c>
      <c r="D16" s="11">
        <f>4.7*2</f>
        <v>9.4</v>
      </c>
      <c r="E16" s="11">
        <f t="shared" si="0"/>
        <v>11.2</v>
      </c>
      <c r="F16" s="11">
        <f>C16*1.5</f>
        <v>8.3999999999999986</v>
      </c>
      <c r="G16" s="11">
        <f t="shared" si="1"/>
        <v>14.100000000000001</v>
      </c>
      <c r="H16" s="11">
        <f t="shared" si="2"/>
        <v>16.799999999999997</v>
      </c>
      <c r="I16" s="11">
        <f t="shared" si="3"/>
        <v>11.2</v>
      </c>
      <c r="J16" s="11">
        <f t="shared" si="4"/>
        <v>18.8</v>
      </c>
      <c r="K16" s="11">
        <f t="shared" si="5"/>
        <v>23.5</v>
      </c>
      <c r="L16" s="11">
        <f t="shared" si="6"/>
        <v>28.200000000000003</v>
      </c>
      <c r="M16" s="11">
        <v>2.8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5</v>
      </c>
      <c r="D19" s="11">
        <v>8.8000000000000007</v>
      </c>
      <c r="E19" s="11">
        <v>10</v>
      </c>
      <c r="F19" s="11">
        <v>7.5</v>
      </c>
      <c r="G19" s="11">
        <v>13.2</v>
      </c>
      <c r="H19" s="11">
        <v>15</v>
      </c>
      <c r="I19" s="11">
        <v>10</v>
      </c>
      <c r="J19" s="11">
        <v>17.600000000000001</v>
      </c>
      <c r="K19" s="11">
        <v>22</v>
      </c>
      <c r="L19" s="11">
        <v>26.4</v>
      </c>
      <c r="M19" s="11">
        <v>2.5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5</v>
      </c>
      <c r="D20" s="11">
        <v>8.8000000000000007</v>
      </c>
      <c r="E20" s="11">
        <v>10</v>
      </c>
      <c r="F20" s="11">
        <v>7.5</v>
      </c>
      <c r="G20" s="11">
        <v>13.2</v>
      </c>
      <c r="H20" s="11">
        <v>15</v>
      </c>
      <c r="I20" s="11">
        <v>10</v>
      </c>
      <c r="J20" s="11">
        <v>17.600000000000001</v>
      </c>
      <c r="K20" s="11">
        <v>22</v>
      </c>
      <c r="L20" s="11">
        <v>26.4</v>
      </c>
      <c r="M20" s="11">
        <v>2.5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5.4</v>
      </c>
      <c r="D21" s="11">
        <v>9.1999999999999993</v>
      </c>
      <c r="E21" s="11">
        <v>10.8</v>
      </c>
      <c r="F21" s="11">
        <v>8.1</v>
      </c>
      <c r="G21" s="11">
        <v>13.8</v>
      </c>
      <c r="H21" s="11">
        <v>16.2</v>
      </c>
      <c r="I21" s="11">
        <v>10.8</v>
      </c>
      <c r="J21" s="11">
        <v>18.399999999999999</v>
      </c>
      <c r="K21" s="11">
        <v>23</v>
      </c>
      <c r="L21" s="11">
        <v>27.6</v>
      </c>
      <c r="M21" s="11">
        <v>2.7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5.4</v>
      </c>
      <c r="D22" s="11">
        <v>8.8000000000000007</v>
      </c>
      <c r="E22" s="11">
        <v>10.8</v>
      </c>
      <c r="F22" s="11">
        <v>8.1</v>
      </c>
      <c r="G22" s="11">
        <v>13.2</v>
      </c>
      <c r="H22" s="11">
        <v>16.2</v>
      </c>
      <c r="I22" s="11">
        <v>10.8</v>
      </c>
      <c r="J22" s="11">
        <v>17.600000000000001</v>
      </c>
      <c r="K22" s="11">
        <v>22</v>
      </c>
      <c r="L22" s="11">
        <v>26.4</v>
      </c>
      <c r="M22" s="11">
        <v>2.7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5.4</v>
      </c>
      <c r="D23" s="11">
        <v>9.1999999999999993</v>
      </c>
      <c r="E23" s="11">
        <v>10.8</v>
      </c>
      <c r="F23" s="11">
        <v>8.1</v>
      </c>
      <c r="G23" s="11">
        <v>13.8</v>
      </c>
      <c r="H23" s="11">
        <v>16.2</v>
      </c>
      <c r="I23" s="11">
        <v>10.8</v>
      </c>
      <c r="J23" s="11">
        <v>18.399999999999999</v>
      </c>
      <c r="K23" s="11">
        <v>23</v>
      </c>
      <c r="L23" s="11">
        <v>27.6</v>
      </c>
      <c r="M23" s="11">
        <v>2.7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89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3.2</v>
      </c>
      <c r="D26" s="11">
        <v>6</v>
      </c>
      <c r="E26" s="11">
        <v>6.4</v>
      </c>
      <c r="F26" s="11">
        <v>4.8</v>
      </c>
      <c r="G26" s="11">
        <v>9</v>
      </c>
      <c r="H26" s="11">
        <v>9.6</v>
      </c>
      <c r="I26" s="11">
        <v>6.4</v>
      </c>
      <c r="J26" s="11">
        <v>12</v>
      </c>
      <c r="K26" s="11">
        <v>15</v>
      </c>
      <c r="L26" s="11">
        <v>18</v>
      </c>
      <c r="M26" s="11">
        <v>1.6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2.8</v>
      </c>
      <c r="D27" s="11">
        <v>5</v>
      </c>
      <c r="E27" s="11">
        <v>5.6</v>
      </c>
      <c r="F27" s="11">
        <v>4.2</v>
      </c>
      <c r="G27" s="11">
        <v>7.5</v>
      </c>
      <c r="H27" s="11">
        <v>8.4</v>
      </c>
      <c r="I27" s="11">
        <v>5.6</v>
      </c>
      <c r="J27" s="11">
        <v>10</v>
      </c>
      <c r="K27" s="11">
        <v>12.5</v>
      </c>
      <c r="L27" s="11">
        <v>15</v>
      </c>
      <c r="M27" s="11">
        <v>1.4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3.2</v>
      </c>
      <c r="D28" s="11">
        <v>6</v>
      </c>
      <c r="E28" s="11">
        <v>6.4</v>
      </c>
      <c r="F28" s="11">
        <v>4.8</v>
      </c>
      <c r="G28" s="11">
        <v>9</v>
      </c>
      <c r="H28" s="11">
        <v>9.6</v>
      </c>
      <c r="I28" s="11">
        <v>6.4</v>
      </c>
      <c r="J28" s="11">
        <v>12</v>
      </c>
      <c r="K28" s="11">
        <v>15</v>
      </c>
      <c r="L28" s="11">
        <v>18</v>
      </c>
      <c r="M28" s="11">
        <v>1.6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2.8</v>
      </c>
      <c r="D29" s="11">
        <v>5</v>
      </c>
      <c r="E29" s="11">
        <v>5.6</v>
      </c>
      <c r="F29" s="11">
        <v>4.2</v>
      </c>
      <c r="G29" s="11">
        <v>7.5</v>
      </c>
      <c r="H29" s="11">
        <v>8.4</v>
      </c>
      <c r="I29" s="11">
        <v>5.6</v>
      </c>
      <c r="J29" s="11">
        <v>10</v>
      </c>
      <c r="K29" s="11">
        <v>12.5</v>
      </c>
      <c r="L29" s="11">
        <v>15</v>
      </c>
      <c r="M29" s="11">
        <v>1.4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3.2</v>
      </c>
      <c r="D30" s="11">
        <v>6</v>
      </c>
      <c r="E30" s="11">
        <v>6.4</v>
      </c>
      <c r="F30" s="11">
        <v>4.8</v>
      </c>
      <c r="G30" s="11">
        <v>9</v>
      </c>
      <c r="H30" s="11">
        <v>9.6</v>
      </c>
      <c r="I30" s="11">
        <v>6.4</v>
      </c>
      <c r="J30" s="11">
        <v>12</v>
      </c>
      <c r="K30" s="11">
        <v>15</v>
      </c>
      <c r="L30" s="11">
        <v>18</v>
      </c>
      <c r="M30" s="11">
        <v>1.6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3.9</v>
      </c>
      <c r="D33" s="11">
        <v>7.4</v>
      </c>
      <c r="E33" s="11">
        <v>7.8</v>
      </c>
      <c r="F33" s="11">
        <v>5.9</v>
      </c>
      <c r="G33" s="11">
        <v>11.1</v>
      </c>
      <c r="H33" s="11">
        <v>11.7</v>
      </c>
      <c r="I33" s="11">
        <v>7.8</v>
      </c>
      <c r="J33" s="11">
        <v>14.8</v>
      </c>
      <c r="K33" s="11">
        <v>18.5</v>
      </c>
      <c r="L33" s="11">
        <v>22.2</v>
      </c>
      <c r="M33" s="11">
        <v>2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5.6</v>
      </c>
      <c r="D34" s="11">
        <v>8.8000000000000007</v>
      </c>
      <c r="E34" s="11">
        <v>11.2</v>
      </c>
      <c r="F34" s="11">
        <v>8.4</v>
      </c>
      <c r="G34" s="11">
        <v>13.2</v>
      </c>
      <c r="H34" s="11">
        <v>16.8</v>
      </c>
      <c r="I34" s="11">
        <v>11.2</v>
      </c>
      <c r="J34" s="11">
        <v>17.600000000000001</v>
      </c>
      <c r="K34" s="11">
        <v>22</v>
      </c>
      <c r="L34" s="11">
        <v>26.4</v>
      </c>
      <c r="M34" s="11">
        <v>2.8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4.7</v>
      </c>
      <c r="D35" s="11">
        <v>8</v>
      </c>
      <c r="E35" s="11">
        <v>9.4</v>
      </c>
      <c r="F35" s="11">
        <v>7.1</v>
      </c>
      <c r="G35" s="11">
        <v>12</v>
      </c>
      <c r="H35" s="11">
        <v>14.1</v>
      </c>
      <c r="I35" s="11">
        <v>9.4</v>
      </c>
      <c r="J35" s="11">
        <v>16</v>
      </c>
      <c r="K35" s="11">
        <v>20</v>
      </c>
      <c r="L35" s="11">
        <v>24</v>
      </c>
      <c r="M35" s="11">
        <v>2.4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3.5</v>
      </c>
      <c r="D36" s="11">
        <v>5.8</v>
      </c>
      <c r="E36" s="11">
        <v>7</v>
      </c>
      <c r="F36" s="11">
        <v>5.3</v>
      </c>
      <c r="G36" s="11">
        <v>8.6999999999999993</v>
      </c>
      <c r="H36" s="11">
        <v>10.5</v>
      </c>
      <c r="I36" s="11">
        <v>7</v>
      </c>
      <c r="J36" s="11">
        <v>11.6</v>
      </c>
      <c r="K36" s="11">
        <v>14.5</v>
      </c>
      <c r="L36" s="11">
        <v>17.399999999999999</v>
      </c>
      <c r="M36" s="11">
        <v>1.8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5.2</v>
      </c>
      <c r="D37" s="11">
        <v>8.4</v>
      </c>
      <c r="E37" s="11">
        <v>10.4</v>
      </c>
      <c r="F37" s="11">
        <v>7.8</v>
      </c>
      <c r="G37" s="11">
        <v>12.6</v>
      </c>
      <c r="H37" s="11">
        <v>15.6</v>
      </c>
      <c r="I37" s="11">
        <v>10.4</v>
      </c>
      <c r="J37" s="11">
        <v>16.8</v>
      </c>
      <c r="K37" s="11">
        <v>21</v>
      </c>
      <c r="L37" s="11">
        <v>25.2</v>
      </c>
      <c r="M37" s="11">
        <v>2.6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5.2</v>
      </c>
      <c r="D38" s="11">
        <v>8.4</v>
      </c>
      <c r="E38" s="11">
        <v>10.4</v>
      </c>
      <c r="F38" s="11">
        <v>7.8</v>
      </c>
      <c r="G38" s="11">
        <v>12.6</v>
      </c>
      <c r="H38" s="11">
        <v>15.6</v>
      </c>
      <c r="I38" s="11">
        <v>10.4</v>
      </c>
      <c r="J38" s="11">
        <v>16.8</v>
      </c>
      <c r="K38" s="11">
        <v>21</v>
      </c>
      <c r="L38" s="11">
        <v>25.2</v>
      </c>
      <c r="M38" s="11">
        <v>2.6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5.2</v>
      </c>
      <c r="D39" s="11">
        <v>8.4</v>
      </c>
      <c r="E39" s="11">
        <v>10.4</v>
      </c>
      <c r="F39" s="11">
        <v>7.8</v>
      </c>
      <c r="G39" s="11">
        <v>12.6</v>
      </c>
      <c r="H39" s="11">
        <v>15.6</v>
      </c>
      <c r="I39" s="11">
        <v>10.4</v>
      </c>
      <c r="J39" s="11">
        <v>16.8</v>
      </c>
      <c r="K39" s="11">
        <v>21</v>
      </c>
      <c r="L39" s="11">
        <v>25.2</v>
      </c>
      <c r="M39" s="11">
        <v>2.6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8</v>
      </c>
      <c r="D42" s="11">
        <v>13.4</v>
      </c>
      <c r="E42" s="11">
        <v>16</v>
      </c>
      <c r="F42" s="11">
        <v>12</v>
      </c>
      <c r="G42" s="11">
        <v>20.100000000000001</v>
      </c>
      <c r="H42" s="11">
        <v>24</v>
      </c>
      <c r="I42" s="11">
        <v>16</v>
      </c>
      <c r="J42" s="11">
        <v>26.8</v>
      </c>
      <c r="K42" s="11">
        <v>33.5</v>
      </c>
      <c r="L42" s="11">
        <v>40.200000000000003</v>
      </c>
      <c r="M42" s="11">
        <v>4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117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24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s="13" customFormat="1" ht="15.95" customHeight="1" x14ac:dyDescent="0.2">
      <c r="A46" s="23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6"/>
    </row>
    <row r="47" spans="1:13" s="13" customFormat="1" ht="15.95" customHeight="1" x14ac:dyDescent="0.2">
      <c r="A47" s="23"/>
      <c r="C47" s="24"/>
      <c r="D47" s="24"/>
      <c r="E47" s="24"/>
      <c r="F47" s="24"/>
      <c r="G47" s="24"/>
      <c r="H47" s="24"/>
      <c r="I47" s="24"/>
      <c r="J47" s="24"/>
      <c r="K47" s="24"/>
      <c r="L47" s="45"/>
      <c r="M47" s="45"/>
    </row>
    <row r="48" spans="1:13" ht="19.5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49" spans="1:12" ht="15.95" customHeight="1" x14ac:dyDescent="0.2">
      <c r="A49" s="30"/>
      <c r="B49" s="30"/>
      <c r="C49" s="30"/>
      <c r="D49" s="30"/>
      <c r="E49" s="30"/>
      <c r="F49" s="13"/>
      <c r="G49" s="30"/>
      <c r="H49" s="30"/>
      <c r="I49" s="30"/>
      <c r="J49" s="30"/>
      <c r="K49" s="30"/>
    </row>
    <row r="50" spans="1:12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48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1"/>
    </row>
    <row r="52" spans="1:12" s="44" customFormat="1" ht="15.95" customHeight="1" x14ac:dyDescent="0.2">
      <c r="A52" s="48"/>
      <c r="B52" s="48"/>
      <c r="C52" s="30"/>
      <c r="D52" s="30"/>
      <c r="E52" s="49"/>
      <c r="F52" s="49"/>
      <c r="G52" s="52"/>
      <c r="H52" s="52"/>
      <c r="I52" s="52"/>
      <c r="J52" s="52"/>
      <c r="K52" s="52"/>
      <c r="L52" s="47"/>
    </row>
    <row r="53" spans="1:12" s="44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30"/>
      <c r="D54" s="30"/>
      <c r="E54" s="49"/>
      <c r="F54" s="49"/>
      <c r="G54" s="50"/>
      <c r="H54" s="50"/>
      <c r="I54" s="50"/>
      <c r="J54" s="50"/>
      <c r="K54" s="50"/>
      <c r="L54" s="53"/>
    </row>
    <row r="55" spans="1:12" s="5" customFormat="1" ht="15.95" customHeight="1" x14ac:dyDescent="0.2">
      <c r="A55" s="48"/>
      <c r="B55" s="48"/>
      <c r="C55" s="30"/>
      <c r="D55" s="30"/>
      <c r="E55" s="49"/>
      <c r="F55" s="49"/>
      <c r="G55" s="52"/>
      <c r="H55" s="52"/>
      <c r="I55" s="52"/>
      <c r="J55" s="52"/>
      <c r="K55" s="52"/>
      <c r="L55" s="53"/>
    </row>
    <row r="56" spans="1:12" s="44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2" s="13" customFormat="1" ht="15.95" customHeight="1" x14ac:dyDescent="0.2">
      <c r="A59" s="48"/>
      <c r="B59" s="48"/>
      <c r="C59" s="30"/>
      <c r="D59" s="30"/>
      <c r="E59" s="49"/>
      <c r="F59" s="49"/>
      <c r="G59" s="50"/>
      <c r="H59" s="50"/>
      <c r="I59" s="50"/>
      <c r="J59" s="50"/>
      <c r="K59" s="50"/>
      <c r="L59" s="53"/>
    </row>
    <row r="60" spans="1:12" s="44" customFormat="1" ht="15.95" customHeight="1" x14ac:dyDescent="0.2">
      <c r="A60" s="48"/>
      <c r="B60" s="48"/>
      <c r="C60" s="53"/>
      <c r="D60" s="53"/>
      <c r="E60" s="49"/>
      <c r="F60" s="49"/>
      <c r="G60" s="50"/>
      <c r="H60" s="50"/>
      <c r="I60" s="50"/>
      <c r="J60" s="50"/>
      <c r="K60" s="50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1"/>
      <c r="B64" s="2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44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1"/>
      <c r="B70" s="2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44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1"/>
      <c r="B75" s="2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44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1"/>
      <c r="B83" s="2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47"/>
      <c r="B84" s="54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1"/>
      <c r="B85" s="1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44" customFormat="1" ht="15.95" customHeight="1" x14ac:dyDescent="0.2">
      <c r="A86" s="47"/>
      <c r="G86" s="56"/>
      <c r="H86" s="56"/>
      <c r="I86" s="57"/>
      <c r="K86" s="57"/>
    </row>
    <row r="87" spans="1:12" s="13" customFormat="1" ht="15.95" customHeight="1" x14ac:dyDescent="0.2">
      <c r="A87" s="21"/>
      <c r="B87" s="21"/>
      <c r="C87" s="47"/>
      <c r="D87" s="47"/>
      <c r="E87" s="47"/>
      <c r="F87" s="48"/>
      <c r="G87" s="58"/>
      <c r="H87" s="58"/>
      <c r="I87" s="47"/>
      <c r="J87" s="58"/>
      <c r="K87" s="47"/>
      <c r="L87" s="47"/>
    </row>
    <row r="88" spans="1:12" s="22" customFormat="1" ht="15.95" customHeight="1" x14ac:dyDescent="0.2">
      <c r="A88" s="1"/>
      <c r="B88" s="2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ht="15.95" customHeigh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1"/>
      <c r="B92" s="2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1"/>
      <c r="B99" s="2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1"/>
      <c r="B105" s="2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1"/>
      <c r="B110" s="2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1"/>
      <c r="B118" s="2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B119" s="54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1"/>
      <c r="B120" s="1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</sheetData>
  <mergeCells count="16">
    <mergeCell ref="A45:M45"/>
    <mergeCell ref="J3:J4"/>
    <mergeCell ref="K3:K4"/>
    <mergeCell ref="L3:L4"/>
    <mergeCell ref="M3:M4"/>
    <mergeCell ref="A44:M44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9.950000000000003" customHeight="1" x14ac:dyDescent="0.2">
      <c r="A2" s="39" t="s">
        <v>114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5.4</v>
      </c>
      <c r="D6" s="11">
        <v>9.6</v>
      </c>
      <c r="E6" s="11">
        <v>10.8</v>
      </c>
      <c r="F6" s="11">
        <v>8.1</v>
      </c>
      <c r="G6" s="11">
        <v>14.4</v>
      </c>
      <c r="H6" s="11">
        <v>16.2</v>
      </c>
      <c r="I6" s="11">
        <v>10.8</v>
      </c>
      <c r="J6" s="11">
        <v>19.2</v>
      </c>
      <c r="K6" s="11">
        <v>24</v>
      </c>
      <c r="L6" s="11">
        <v>28.8</v>
      </c>
      <c r="M6" s="11">
        <v>2.7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5.9</v>
      </c>
      <c r="D7" s="11">
        <v>9.6</v>
      </c>
      <c r="E7" s="11">
        <v>11.8</v>
      </c>
      <c r="F7" s="11">
        <v>8.9</v>
      </c>
      <c r="G7" s="11">
        <v>14.4</v>
      </c>
      <c r="H7" s="11">
        <v>17.7</v>
      </c>
      <c r="I7" s="11">
        <v>11.8</v>
      </c>
      <c r="J7" s="11">
        <v>19.2</v>
      </c>
      <c r="K7" s="11">
        <v>24</v>
      </c>
      <c r="L7" s="11">
        <v>28.8</v>
      </c>
      <c r="M7" s="11">
        <v>3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5</v>
      </c>
      <c r="D8" s="11">
        <v>9.6</v>
      </c>
      <c r="E8" s="11">
        <v>10</v>
      </c>
      <c r="F8" s="11">
        <v>7.5</v>
      </c>
      <c r="G8" s="11">
        <v>14.4</v>
      </c>
      <c r="H8" s="11">
        <v>15</v>
      </c>
      <c r="I8" s="11">
        <v>10</v>
      </c>
      <c r="J8" s="11">
        <v>19.2</v>
      </c>
      <c r="K8" s="11">
        <v>24</v>
      </c>
      <c r="L8" s="11">
        <v>28.8</v>
      </c>
      <c r="M8" s="11">
        <v>2.5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3.7</v>
      </c>
      <c r="D11" s="11">
        <f>3.2*2</f>
        <v>6.4</v>
      </c>
      <c r="E11" s="11">
        <f t="shared" ref="E11:E16" si="0">C11*2</f>
        <v>7.4</v>
      </c>
      <c r="F11" s="11">
        <f>(C11*1.5)+0.05</f>
        <v>5.6000000000000005</v>
      </c>
      <c r="G11" s="11">
        <f t="shared" ref="G11:G16" si="1">($D11/2)*3</f>
        <v>9.6000000000000014</v>
      </c>
      <c r="H11" s="11">
        <f t="shared" ref="H11:H16" si="2">C11*3</f>
        <v>11.100000000000001</v>
      </c>
      <c r="I11" s="11">
        <f t="shared" ref="I11:I16" si="3">C11*2</f>
        <v>7.4</v>
      </c>
      <c r="J11" s="11">
        <f t="shared" ref="J11:J16" si="4">($D11/2)*4</f>
        <v>12.8</v>
      </c>
      <c r="K11" s="11">
        <f t="shared" ref="K11:K16" si="5">($D11/2)*5</f>
        <v>16</v>
      </c>
      <c r="L11" s="11">
        <f t="shared" ref="L11:L16" si="6">($D11/2)*6</f>
        <v>19.200000000000003</v>
      </c>
      <c r="M11" s="11">
        <v>1.9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3.7</v>
      </c>
      <c r="D12" s="11">
        <f>3.2*2</f>
        <v>6.4</v>
      </c>
      <c r="E12" s="11">
        <f t="shared" si="0"/>
        <v>7.4</v>
      </c>
      <c r="F12" s="11">
        <f>(C12*1.5)+0.05</f>
        <v>5.6000000000000005</v>
      </c>
      <c r="G12" s="11">
        <f t="shared" si="1"/>
        <v>9.6000000000000014</v>
      </c>
      <c r="H12" s="11">
        <f t="shared" si="2"/>
        <v>11.100000000000001</v>
      </c>
      <c r="I12" s="11">
        <f t="shared" si="3"/>
        <v>7.4</v>
      </c>
      <c r="J12" s="11">
        <f t="shared" si="4"/>
        <v>12.8</v>
      </c>
      <c r="K12" s="11">
        <f t="shared" si="5"/>
        <v>16</v>
      </c>
      <c r="L12" s="11">
        <f t="shared" si="6"/>
        <v>19.200000000000003</v>
      </c>
      <c r="M12" s="11">
        <v>1.9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</v>
      </c>
      <c r="D13" s="11">
        <f>4.2*2</f>
        <v>8.4</v>
      </c>
      <c r="E13" s="11">
        <f t="shared" si="0"/>
        <v>10</v>
      </c>
      <c r="F13" s="11">
        <f>C13*1.5</f>
        <v>7.5</v>
      </c>
      <c r="G13" s="11">
        <f t="shared" si="1"/>
        <v>12.600000000000001</v>
      </c>
      <c r="H13" s="11">
        <f t="shared" si="2"/>
        <v>15</v>
      </c>
      <c r="I13" s="11">
        <f t="shared" si="3"/>
        <v>10</v>
      </c>
      <c r="J13" s="11">
        <f t="shared" si="4"/>
        <v>16.8</v>
      </c>
      <c r="K13" s="11">
        <f t="shared" si="5"/>
        <v>21</v>
      </c>
      <c r="L13" s="11">
        <f t="shared" si="6"/>
        <v>25.200000000000003</v>
      </c>
      <c r="M13" s="11">
        <v>2.5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5.6</v>
      </c>
      <c r="D14" s="11">
        <f>4.7*2</f>
        <v>9.4</v>
      </c>
      <c r="E14" s="11">
        <f t="shared" si="0"/>
        <v>11.2</v>
      </c>
      <c r="F14" s="11">
        <f>C14*1.5</f>
        <v>8.3999999999999986</v>
      </c>
      <c r="G14" s="11">
        <f t="shared" si="1"/>
        <v>14.100000000000001</v>
      </c>
      <c r="H14" s="11">
        <f t="shared" si="2"/>
        <v>16.799999999999997</v>
      </c>
      <c r="I14" s="11">
        <f t="shared" si="3"/>
        <v>11.2</v>
      </c>
      <c r="J14" s="11">
        <f t="shared" si="4"/>
        <v>18.8</v>
      </c>
      <c r="K14" s="11">
        <f t="shared" si="5"/>
        <v>23.5</v>
      </c>
      <c r="L14" s="11">
        <f t="shared" si="6"/>
        <v>28.200000000000003</v>
      </c>
      <c r="M14" s="11">
        <v>2.8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5.6</v>
      </c>
      <c r="D15" s="11">
        <f>4.7*2</f>
        <v>9.4</v>
      </c>
      <c r="E15" s="11">
        <f t="shared" si="0"/>
        <v>11.2</v>
      </c>
      <c r="F15" s="11">
        <f>C15*1.5</f>
        <v>8.3999999999999986</v>
      </c>
      <c r="G15" s="11">
        <f t="shared" si="1"/>
        <v>14.100000000000001</v>
      </c>
      <c r="H15" s="11">
        <f t="shared" si="2"/>
        <v>16.799999999999997</v>
      </c>
      <c r="I15" s="11">
        <f t="shared" si="3"/>
        <v>11.2</v>
      </c>
      <c r="J15" s="11">
        <f t="shared" si="4"/>
        <v>18.8</v>
      </c>
      <c r="K15" s="11">
        <f t="shared" si="5"/>
        <v>23.5</v>
      </c>
      <c r="L15" s="11">
        <f t="shared" si="6"/>
        <v>28.200000000000003</v>
      </c>
      <c r="M15" s="11">
        <v>2.8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5.6</v>
      </c>
      <c r="D16" s="11">
        <f>4.7*2</f>
        <v>9.4</v>
      </c>
      <c r="E16" s="11">
        <f t="shared" si="0"/>
        <v>11.2</v>
      </c>
      <c r="F16" s="11">
        <f>C16*1.5</f>
        <v>8.3999999999999986</v>
      </c>
      <c r="G16" s="11">
        <f t="shared" si="1"/>
        <v>14.100000000000001</v>
      </c>
      <c r="H16" s="11">
        <f t="shared" si="2"/>
        <v>16.799999999999997</v>
      </c>
      <c r="I16" s="11">
        <f t="shared" si="3"/>
        <v>11.2</v>
      </c>
      <c r="J16" s="11">
        <f t="shared" si="4"/>
        <v>18.8</v>
      </c>
      <c r="K16" s="11">
        <f t="shared" si="5"/>
        <v>23.5</v>
      </c>
      <c r="L16" s="11">
        <f t="shared" si="6"/>
        <v>28.200000000000003</v>
      </c>
      <c r="M16" s="11">
        <v>2.8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4.4000000000000004</v>
      </c>
      <c r="D19" s="11">
        <v>7.6</v>
      </c>
      <c r="E19" s="11">
        <v>8.8000000000000007</v>
      </c>
      <c r="F19" s="11">
        <v>6.6</v>
      </c>
      <c r="G19" s="11">
        <v>11.4</v>
      </c>
      <c r="H19" s="11">
        <v>13.2</v>
      </c>
      <c r="I19" s="11">
        <v>8.8000000000000007</v>
      </c>
      <c r="J19" s="11">
        <v>15.2</v>
      </c>
      <c r="K19" s="11">
        <v>19</v>
      </c>
      <c r="L19" s="11">
        <v>22.8</v>
      </c>
      <c r="M19" s="11">
        <v>2.2000000000000002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4.4000000000000004</v>
      </c>
      <c r="D20" s="11">
        <v>7.6</v>
      </c>
      <c r="E20" s="11">
        <v>8.8000000000000007</v>
      </c>
      <c r="F20" s="11">
        <v>6.6</v>
      </c>
      <c r="G20" s="11">
        <v>11.4</v>
      </c>
      <c r="H20" s="11">
        <v>13.2</v>
      </c>
      <c r="I20" s="11">
        <v>8.8000000000000007</v>
      </c>
      <c r="J20" s="11">
        <v>15.2</v>
      </c>
      <c r="K20" s="11">
        <v>19</v>
      </c>
      <c r="L20" s="11">
        <v>22.8</v>
      </c>
      <c r="M20" s="11">
        <v>2.2000000000000002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4.7</v>
      </c>
      <c r="D21" s="11">
        <v>8</v>
      </c>
      <c r="E21" s="11">
        <v>9.4</v>
      </c>
      <c r="F21" s="11">
        <v>7.1</v>
      </c>
      <c r="G21" s="11">
        <v>12</v>
      </c>
      <c r="H21" s="11">
        <v>14.1</v>
      </c>
      <c r="I21" s="11">
        <v>9.4</v>
      </c>
      <c r="J21" s="11">
        <v>16</v>
      </c>
      <c r="K21" s="11">
        <v>20</v>
      </c>
      <c r="L21" s="11">
        <v>24</v>
      </c>
      <c r="M21" s="11">
        <v>2.4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4.7</v>
      </c>
      <c r="D22" s="11">
        <v>7.6</v>
      </c>
      <c r="E22" s="11">
        <v>9.4</v>
      </c>
      <c r="F22" s="11">
        <v>7.1</v>
      </c>
      <c r="G22" s="11">
        <v>11.4</v>
      </c>
      <c r="H22" s="11">
        <v>14.1</v>
      </c>
      <c r="I22" s="11">
        <v>9.4</v>
      </c>
      <c r="J22" s="11">
        <v>15.2</v>
      </c>
      <c r="K22" s="11">
        <v>19</v>
      </c>
      <c r="L22" s="11">
        <v>22.8</v>
      </c>
      <c r="M22" s="11">
        <v>2.4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4.7</v>
      </c>
      <c r="D23" s="11">
        <v>8</v>
      </c>
      <c r="E23" s="11">
        <v>9.4</v>
      </c>
      <c r="F23" s="11">
        <v>7.1</v>
      </c>
      <c r="G23" s="11">
        <v>12</v>
      </c>
      <c r="H23" s="11">
        <v>14.1</v>
      </c>
      <c r="I23" s="11">
        <v>9.4</v>
      </c>
      <c r="J23" s="11">
        <v>16</v>
      </c>
      <c r="K23" s="11">
        <v>20</v>
      </c>
      <c r="L23" s="11">
        <v>24</v>
      </c>
      <c r="M23" s="11">
        <v>2.4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89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3.2</v>
      </c>
      <c r="D26" s="11">
        <v>6</v>
      </c>
      <c r="E26" s="11">
        <v>6.4</v>
      </c>
      <c r="F26" s="11">
        <v>4.8</v>
      </c>
      <c r="G26" s="11">
        <v>9</v>
      </c>
      <c r="H26" s="11">
        <v>9.6</v>
      </c>
      <c r="I26" s="11">
        <v>6.4</v>
      </c>
      <c r="J26" s="11">
        <v>12</v>
      </c>
      <c r="K26" s="11">
        <v>15</v>
      </c>
      <c r="L26" s="11">
        <v>18</v>
      </c>
      <c r="M26" s="11">
        <v>1.6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2.8</v>
      </c>
      <c r="D27" s="11">
        <v>5</v>
      </c>
      <c r="E27" s="11">
        <v>5.6</v>
      </c>
      <c r="F27" s="11">
        <v>4.2</v>
      </c>
      <c r="G27" s="11">
        <v>7.5</v>
      </c>
      <c r="H27" s="11">
        <v>8.4</v>
      </c>
      <c r="I27" s="11">
        <v>5.6</v>
      </c>
      <c r="J27" s="11">
        <v>10</v>
      </c>
      <c r="K27" s="11">
        <v>12.5</v>
      </c>
      <c r="L27" s="11">
        <v>15</v>
      </c>
      <c r="M27" s="11">
        <v>1.4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3.2</v>
      </c>
      <c r="D28" s="11">
        <v>6</v>
      </c>
      <c r="E28" s="11">
        <v>6.4</v>
      </c>
      <c r="F28" s="11">
        <v>4.8</v>
      </c>
      <c r="G28" s="11">
        <v>9</v>
      </c>
      <c r="H28" s="11">
        <v>9.6</v>
      </c>
      <c r="I28" s="11">
        <v>6.4</v>
      </c>
      <c r="J28" s="11">
        <v>12</v>
      </c>
      <c r="K28" s="11">
        <v>15</v>
      </c>
      <c r="L28" s="11">
        <v>18</v>
      </c>
      <c r="M28" s="11">
        <v>1.6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2.8</v>
      </c>
      <c r="D29" s="11">
        <v>5</v>
      </c>
      <c r="E29" s="11">
        <v>5.6</v>
      </c>
      <c r="F29" s="11">
        <v>4.2</v>
      </c>
      <c r="G29" s="11">
        <v>7.5</v>
      </c>
      <c r="H29" s="11">
        <v>8.4</v>
      </c>
      <c r="I29" s="11">
        <v>5.6</v>
      </c>
      <c r="J29" s="11">
        <v>10</v>
      </c>
      <c r="K29" s="11">
        <v>12.5</v>
      </c>
      <c r="L29" s="11">
        <v>15</v>
      </c>
      <c r="M29" s="11">
        <v>1.4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3.2</v>
      </c>
      <c r="D30" s="11">
        <v>6</v>
      </c>
      <c r="E30" s="11">
        <v>6.4</v>
      </c>
      <c r="F30" s="11">
        <v>4.8</v>
      </c>
      <c r="G30" s="11">
        <v>9</v>
      </c>
      <c r="H30" s="11">
        <v>9.6</v>
      </c>
      <c r="I30" s="11">
        <v>6.4</v>
      </c>
      <c r="J30" s="11">
        <v>12</v>
      </c>
      <c r="K30" s="11">
        <v>15</v>
      </c>
      <c r="L30" s="11">
        <v>18</v>
      </c>
      <c r="M30" s="11">
        <v>1.6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3.9</v>
      </c>
      <c r="D33" s="11">
        <v>7.4</v>
      </c>
      <c r="E33" s="11">
        <v>7.8</v>
      </c>
      <c r="F33" s="11">
        <v>5.9</v>
      </c>
      <c r="G33" s="11">
        <v>11.1</v>
      </c>
      <c r="H33" s="11">
        <v>11.7</v>
      </c>
      <c r="I33" s="11">
        <v>7.8</v>
      </c>
      <c r="J33" s="11">
        <v>14.8</v>
      </c>
      <c r="K33" s="11">
        <v>18.5</v>
      </c>
      <c r="L33" s="11">
        <v>22.2</v>
      </c>
      <c r="M33" s="11">
        <v>2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5.6</v>
      </c>
      <c r="D34" s="11">
        <v>8.8000000000000007</v>
      </c>
      <c r="E34" s="11">
        <v>11.2</v>
      </c>
      <c r="F34" s="11">
        <v>8.4</v>
      </c>
      <c r="G34" s="11">
        <v>13.2</v>
      </c>
      <c r="H34" s="11">
        <v>16.8</v>
      </c>
      <c r="I34" s="11">
        <v>11.2</v>
      </c>
      <c r="J34" s="11">
        <v>17.600000000000001</v>
      </c>
      <c r="K34" s="11">
        <v>22</v>
      </c>
      <c r="L34" s="11">
        <v>26.4</v>
      </c>
      <c r="M34" s="11">
        <v>2.8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4.7</v>
      </c>
      <c r="D35" s="11">
        <v>8</v>
      </c>
      <c r="E35" s="11">
        <v>9.4</v>
      </c>
      <c r="F35" s="11">
        <v>7.1</v>
      </c>
      <c r="G35" s="11">
        <v>12</v>
      </c>
      <c r="H35" s="11">
        <v>14.1</v>
      </c>
      <c r="I35" s="11">
        <v>9.4</v>
      </c>
      <c r="J35" s="11">
        <v>16</v>
      </c>
      <c r="K35" s="11">
        <v>20</v>
      </c>
      <c r="L35" s="11">
        <v>24</v>
      </c>
      <c r="M35" s="11">
        <v>2.4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3.5</v>
      </c>
      <c r="D36" s="11">
        <v>5.8</v>
      </c>
      <c r="E36" s="11">
        <v>7</v>
      </c>
      <c r="F36" s="11">
        <v>5.3</v>
      </c>
      <c r="G36" s="11">
        <v>8.6999999999999993</v>
      </c>
      <c r="H36" s="11">
        <v>10.5</v>
      </c>
      <c r="I36" s="11">
        <v>7</v>
      </c>
      <c r="J36" s="11">
        <v>11.6</v>
      </c>
      <c r="K36" s="11">
        <v>14.5</v>
      </c>
      <c r="L36" s="11">
        <v>17.399999999999999</v>
      </c>
      <c r="M36" s="11">
        <v>1.8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5.2</v>
      </c>
      <c r="D37" s="11">
        <v>8.4</v>
      </c>
      <c r="E37" s="11">
        <v>10.4</v>
      </c>
      <c r="F37" s="11">
        <v>7.8</v>
      </c>
      <c r="G37" s="11">
        <v>12.6</v>
      </c>
      <c r="H37" s="11">
        <v>15.6</v>
      </c>
      <c r="I37" s="11">
        <v>10.4</v>
      </c>
      <c r="J37" s="11">
        <v>16.8</v>
      </c>
      <c r="K37" s="11">
        <v>21</v>
      </c>
      <c r="L37" s="11">
        <v>25.2</v>
      </c>
      <c r="M37" s="11">
        <v>2.6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5.2</v>
      </c>
      <c r="D38" s="11">
        <v>8.4</v>
      </c>
      <c r="E38" s="11">
        <v>10.4</v>
      </c>
      <c r="F38" s="11">
        <v>7.8</v>
      </c>
      <c r="G38" s="11">
        <v>12.6</v>
      </c>
      <c r="H38" s="11">
        <v>15.6</v>
      </c>
      <c r="I38" s="11">
        <v>10.4</v>
      </c>
      <c r="J38" s="11">
        <v>16.8</v>
      </c>
      <c r="K38" s="11">
        <v>21</v>
      </c>
      <c r="L38" s="11">
        <v>25.2</v>
      </c>
      <c r="M38" s="11">
        <v>2.6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5.2</v>
      </c>
      <c r="D39" s="11">
        <v>8.4</v>
      </c>
      <c r="E39" s="11">
        <v>10.4</v>
      </c>
      <c r="F39" s="11">
        <v>7.8</v>
      </c>
      <c r="G39" s="11">
        <v>12.6</v>
      </c>
      <c r="H39" s="11">
        <v>15.6</v>
      </c>
      <c r="I39" s="11">
        <v>10.4</v>
      </c>
      <c r="J39" s="11">
        <v>16.8</v>
      </c>
      <c r="K39" s="11">
        <v>21</v>
      </c>
      <c r="L39" s="11">
        <v>25.2</v>
      </c>
      <c r="M39" s="11">
        <v>2.6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8</v>
      </c>
      <c r="D42" s="11">
        <v>13.4</v>
      </c>
      <c r="E42" s="11">
        <v>16</v>
      </c>
      <c r="F42" s="11">
        <v>12</v>
      </c>
      <c r="G42" s="11">
        <v>20.100000000000001</v>
      </c>
      <c r="H42" s="11">
        <v>24</v>
      </c>
      <c r="I42" s="11">
        <v>16</v>
      </c>
      <c r="J42" s="11">
        <v>26.8</v>
      </c>
      <c r="K42" s="11">
        <v>33.5</v>
      </c>
      <c r="L42" s="11">
        <v>40.200000000000003</v>
      </c>
      <c r="M42" s="11">
        <v>4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147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24.75" customHeight="1" x14ac:dyDescent="0.2">
      <c r="A45" s="33" t="s">
        <v>115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13" customFormat="1" ht="26.2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s="13" customFormat="1" ht="15.95" customHeight="1" x14ac:dyDescent="0.2">
      <c r="A47" s="23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6"/>
    </row>
    <row r="48" spans="1:13" s="13" customFormat="1" ht="15.95" customHeight="1" x14ac:dyDescent="0.2">
      <c r="A48" s="23"/>
      <c r="C48" s="24"/>
      <c r="D48" s="24"/>
      <c r="E48" s="24"/>
      <c r="F48" s="24"/>
      <c r="G48" s="24"/>
      <c r="H48" s="24"/>
      <c r="I48" s="24"/>
      <c r="J48" s="24"/>
      <c r="K48" s="24"/>
      <c r="L48" s="45"/>
      <c r="M48" s="45"/>
    </row>
    <row r="49" spans="1:13" ht="19.5" customHeight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</row>
    <row r="50" spans="1:13" ht="15.95" customHeight="1" x14ac:dyDescent="0.2">
      <c r="A50" s="30"/>
      <c r="B50" s="30"/>
      <c r="C50" s="30"/>
      <c r="D50" s="30"/>
      <c r="E50" s="30"/>
      <c r="F50" s="13"/>
      <c r="G50" s="30"/>
      <c r="H50" s="30"/>
      <c r="I50" s="30"/>
      <c r="J50" s="30"/>
      <c r="K50" s="30"/>
    </row>
    <row r="51" spans="1:13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48"/>
    </row>
    <row r="52" spans="1:13" s="44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1"/>
    </row>
    <row r="53" spans="1:13" s="44" customFormat="1" ht="15.95" customHeight="1" x14ac:dyDescent="0.2">
      <c r="A53" s="48"/>
      <c r="B53" s="48"/>
      <c r="C53" s="30"/>
      <c r="D53" s="30"/>
      <c r="E53" s="49"/>
      <c r="F53" s="49"/>
      <c r="G53" s="52"/>
      <c r="H53" s="52"/>
      <c r="I53" s="52"/>
      <c r="J53" s="52"/>
      <c r="K53" s="52"/>
      <c r="L53" s="47"/>
    </row>
    <row r="54" spans="1:13" s="44" customFormat="1" ht="15.95" customHeight="1" x14ac:dyDescent="0.2">
      <c r="A54" s="48"/>
      <c r="B54" s="48"/>
      <c r="C54" s="30"/>
      <c r="D54" s="30"/>
      <c r="E54" s="49"/>
      <c r="F54" s="49"/>
      <c r="G54" s="50"/>
      <c r="H54" s="50"/>
      <c r="I54" s="50"/>
      <c r="J54" s="50"/>
      <c r="K54" s="50"/>
      <c r="L54" s="53"/>
    </row>
    <row r="55" spans="1:13" s="5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3" s="5" customFormat="1" ht="15.95" customHeight="1" x14ac:dyDescent="0.2">
      <c r="A56" s="48"/>
      <c r="B56" s="48"/>
      <c r="C56" s="30"/>
      <c r="D56" s="30"/>
      <c r="E56" s="49"/>
      <c r="F56" s="49"/>
      <c r="G56" s="52"/>
      <c r="H56" s="52"/>
      <c r="I56" s="52"/>
      <c r="J56" s="52"/>
      <c r="K56" s="52"/>
      <c r="L56" s="53"/>
    </row>
    <row r="57" spans="1:13" s="44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3" s="13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3" s="13" customFormat="1" ht="15.95" customHeight="1" x14ac:dyDescent="0.2">
      <c r="A59" s="48"/>
      <c r="B59" s="48"/>
      <c r="C59" s="30"/>
      <c r="D59" s="30"/>
      <c r="E59" s="49"/>
      <c r="F59" s="49"/>
      <c r="G59" s="50"/>
      <c r="H59" s="50"/>
      <c r="I59" s="50"/>
      <c r="J59" s="50"/>
      <c r="K59" s="50"/>
      <c r="L59" s="53"/>
    </row>
    <row r="60" spans="1:13" s="13" customFormat="1" ht="15.95" customHeight="1" x14ac:dyDescent="0.2">
      <c r="A60" s="48"/>
      <c r="B60" s="48"/>
      <c r="C60" s="30"/>
      <c r="D60" s="30"/>
      <c r="E60" s="49"/>
      <c r="F60" s="49"/>
      <c r="G60" s="50"/>
      <c r="H60" s="50"/>
      <c r="I60" s="50"/>
      <c r="J60" s="50"/>
      <c r="K60" s="50"/>
      <c r="L60" s="53"/>
    </row>
    <row r="61" spans="1:13" s="44" customFormat="1" ht="15.95" customHeight="1" x14ac:dyDescent="0.2">
      <c r="A61" s="48"/>
      <c r="B61" s="48"/>
      <c r="C61" s="53"/>
      <c r="D61" s="53"/>
      <c r="E61" s="49"/>
      <c r="F61" s="49"/>
      <c r="G61" s="50"/>
      <c r="H61" s="50"/>
      <c r="I61" s="50"/>
      <c r="J61" s="50"/>
      <c r="K61" s="50"/>
      <c r="L61" s="53"/>
    </row>
    <row r="62" spans="1:13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3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3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1"/>
      <c r="B65" s="2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44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1"/>
      <c r="B71" s="2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44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1"/>
      <c r="B76" s="2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44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1"/>
      <c r="B84" s="2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47"/>
      <c r="B85" s="54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13" customFormat="1" ht="15.95" customHeight="1" x14ac:dyDescent="0.2">
      <c r="A86" s="1"/>
      <c r="B86" s="1"/>
      <c r="C86" s="55"/>
      <c r="D86" s="55"/>
      <c r="E86" s="55"/>
      <c r="F86" s="53"/>
      <c r="G86" s="53"/>
      <c r="H86" s="53"/>
      <c r="I86" s="53"/>
      <c r="J86" s="53"/>
      <c r="K86" s="53"/>
      <c r="L86" s="53"/>
    </row>
    <row r="87" spans="1:12" s="44" customFormat="1" ht="15.95" customHeight="1" x14ac:dyDescent="0.2">
      <c r="A87" s="47"/>
      <c r="G87" s="56"/>
      <c r="H87" s="56"/>
      <c r="I87" s="57"/>
      <c r="K87" s="57"/>
    </row>
    <row r="88" spans="1:12" s="13" customFormat="1" ht="15.95" customHeight="1" x14ac:dyDescent="0.2">
      <c r="A88" s="21"/>
      <c r="B88" s="21"/>
      <c r="C88" s="47"/>
      <c r="D88" s="47"/>
      <c r="E88" s="47"/>
      <c r="F88" s="48"/>
      <c r="G88" s="58"/>
      <c r="H88" s="58"/>
      <c r="I88" s="47"/>
      <c r="J88" s="58"/>
      <c r="K88" s="47"/>
      <c r="L88" s="47"/>
    </row>
    <row r="89" spans="1:12" s="22" customFormat="1" ht="15.95" customHeight="1" x14ac:dyDescent="0.2">
      <c r="A89" s="1"/>
      <c r="B89" s="2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ht="15.95" customHeigh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1"/>
      <c r="B93" s="2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1"/>
      <c r="B100" s="2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1"/>
      <c r="B106" s="2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1"/>
      <c r="B111" s="2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1"/>
      <c r="B119" s="2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47"/>
      <c r="B120" s="54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1"/>
      <c r="B121" s="1"/>
      <c r="C121" s="59"/>
      <c r="D121" s="59"/>
      <c r="E121" s="59"/>
      <c r="F121" s="53"/>
      <c r="G121" s="53"/>
      <c r="H121" s="53"/>
      <c r="I121" s="53"/>
      <c r="J121" s="53"/>
      <c r="K121" s="53"/>
      <c r="L121" s="53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  <row r="151" spans="1:11" s="44" customFormat="1" x14ac:dyDescent="0.2">
      <c r="A151" s="47"/>
      <c r="G151" s="56"/>
      <c r="H151" s="56"/>
      <c r="I151" s="57"/>
      <c r="K151" s="57"/>
    </row>
  </sheetData>
  <mergeCells count="17">
    <mergeCell ref="A46:M46"/>
    <mergeCell ref="J3:J4"/>
    <mergeCell ref="K3:K4"/>
    <mergeCell ref="L3:L4"/>
    <mergeCell ref="M3:M4"/>
    <mergeCell ref="A44:M44"/>
    <mergeCell ref="A45:M45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70" firstPageNumber="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9.950000000000003" customHeight="1" x14ac:dyDescent="0.2">
      <c r="A2" s="39" t="s">
        <v>112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4.7</v>
      </c>
      <c r="D6" s="11">
        <v>8.1999999999999993</v>
      </c>
      <c r="E6" s="11">
        <v>9.4</v>
      </c>
      <c r="F6" s="11">
        <v>7.1</v>
      </c>
      <c r="G6" s="11">
        <v>12.3</v>
      </c>
      <c r="H6" s="11">
        <v>14.1</v>
      </c>
      <c r="I6" s="11">
        <v>9.4</v>
      </c>
      <c r="J6" s="11">
        <v>16.399999999999999</v>
      </c>
      <c r="K6" s="11">
        <v>20.5</v>
      </c>
      <c r="L6" s="11">
        <v>24.6</v>
      </c>
      <c r="M6" s="11">
        <v>2.4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5.0999999999999996</v>
      </c>
      <c r="D7" s="11">
        <v>8.1999999999999993</v>
      </c>
      <c r="E7" s="11">
        <v>10.199999999999999</v>
      </c>
      <c r="F7" s="11">
        <v>7.7</v>
      </c>
      <c r="G7" s="11">
        <v>12.3</v>
      </c>
      <c r="H7" s="11">
        <v>15.3</v>
      </c>
      <c r="I7" s="11">
        <v>10.199999999999999</v>
      </c>
      <c r="J7" s="11">
        <v>16.399999999999999</v>
      </c>
      <c r="K7" s="11">
        <v>20.5</v>
      </c>
      <c r="L7" s="11">
        <v>24.6</v>
      </c>
      <c r="M7" s="11">
        <v>2.6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4.4000000000000004</v>
      </c>
      <c r="D8" s="11">
        <v>8.1999999999999993</v>
      </c>
      <c r="E8" s="11">
        <v>8.8000000000000007</v>
      </c>
      <c r="F8" s="11">
        <v>6.6</v>
      </c>
      <c r="G8" s="11">
        <v>12.3</v>
      </c>
      <c r="H8" s="11">
        <v>13.2</v>
      </c>
      <c r="I8" s="11">
        <v>8.8000000000000007</v>
      </c>
      <c r="J8" s="11">
        <v>16.399999999999999</v>
      </c>
      <c r="K8" s="11">
        <v>20.5</v>
      </c>
      <c r="L8" s="11">
        <v>24.6</v>
      </c>
      <c r="M8" s="11">
        <v>2.2000000000000002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3.2</v>
      </c>
      <c r="D11" s="11">
        <v>5.6</v>
      </c>
      <c r="E11" s="11">
        <v>6.4</v>
      </c>
      <c r="F11" s="11">
        <v>4.8</v>
      </c>
      <c r="G11" s="11">
        <v>8.4</v>
      </c>
      <c r="H11" s="11">
        <v>9.6</v>
      </c>
      <c r="I11" s="11">
        <v>6.4</v>
      </c>
      <c r="J11" s="11">
        <v>11.2</v>
      </c>
      <c r="K11" s="11">
        <v>14</v>
      </c>
      <c r="L11" s="11">
        <v>16.8</v>
      </c>
      <c r="M11" s="11">
        <v>1.6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3.2</v>
      </c>
      <c r="D12" s="11">
        <v>5.6</v>
      </c>
      <c r="E12" s="11">
        <v>6.4</v>
      </c>
      <c r="F12" s="11">
        <v>4.8</v>
      </c>
      <c r="G12" s="11">
        <v>8.4</v>
      </c>
      <c r="H12" s="11">
        <v>9.6</v>
      </c>
      <c r="I12" s="11">
        <v>6.4</v>
      </c>
      <c r="J12" s="11">
        <v>11.2</v>
      </c>
      <c r="K12" s="11">
        <v>14</v>
      </c>
      <c r="L12" s="11">
        <v>16.8</v>
      </c>
      <c r="M12" s="11">
        <v>1.6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4.4000000000000004</v>
      </c>
      <c r="D13" s="11">
        <v>7.2</v>
      </c>
      <c r="E13" s="11">
        <v>8.8000000000000007</v>
      </c>
      <c r="F13" s="11">
        <v>6.6</v>
      </c>
      <c r="G13" s="11">
        <v>10.8</v>
      </c>
      <c r="H13" s="11">
        <v>13.2</v>
      </c>
      <c r="I13" s="11">
        <v>8.8000000000000007</v>
      </c>
      <c r="J13" s="11">
        <v>14.4</v>
      </c>
      <c r="K13" s="11">
        <v>18</v>
      </c>
      <c r="L13" s="11">
        <v>21.6</v>
      </c>
      <c r="M13" s="11">
        <v>2.2000000000000002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4.8</v>
      </c>
      <c r="D14" s="11">
        <v>8.1999999999999993</v>
      </c>
      <c r="E14" s="11">
        <v>9.6</v>
      </c>
      <c r="F14" s="11">
        <v>7.2</v>
      </c>
      <c r="G14" s="11">
        <v>12.3</v>
      </c>
      <c r="H14" s="11">
        <v>14.4</v>
      </c>
      <c r="I14" s="11">
        <v>9.6</v>
      </c>
      <c r="J14" s="11">
        <v>16.399999999999999</v>
      </c>
      <c r="K14" s="11">
        <v>20.5</v>
      </c>
      <c r="L14" s="11">
        <v>24.6</v>
      </c>
      <c r="M14" s="11">
        <v>2.4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4.8</v>
      </c>
      <c r="D15" s="11">
        <v>8.1999999999999993</v>
      </c>
      <c r="E15" s="11">
        <v>9.6</v>
      </c>
      <c r="F15" s="11">
        <v>7.2</v>
      </c>
      <c r="G15" s="11">
        <v>12.3</v>
      </c>
      <c r="H15" s="11">
        <v>14.4</v>
      </c>
      <c r="I15" s="11">
        <v>9.6</v>
      </c>
      <c r="J15" s="11">
        <v>16.399999999999999</v>
      </c>
      <c r="K15" s="11">
        <v>20.5</v>
      </c>
      <c r="L15" s="11">
        <v>24.6</v>
      </c>
      <c r="M15" s="11">
        <v>2.4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4.8</v>
      </c>
      <c r="D16" s="11">
        <v>8.1999999999999993</v>
      </c>
      <c r="E16" s="11">
        <v>9.6</v>
      </c>
      <c r="F16" s="11">
        <v>7.2</v>
      </c>
      <c r="G16" s="11">
        <v>12.3</v>
      </c>
      <c r="H16" s="11">
        <v>14.4</v>
      </c>
      <c r="I16" s="11">
        <v>9.6</v>
      </c>
      <c r="J16" s="11">
        <v>16.399999999999999</v>
      </c>
      <c r="K16" s="11">
        <v>20.5</v>
      </c>
      <c r="L16" s="11">
        <v>24.6</v>
      </c>
      <c r="M16" s="11">
        <v>2.4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4.4000000000000004</v>
      </c>
      <c r="D19" s="11">
        <v>7.6</v>
      </c>
      <c r="E19" s="11">
        <v>8.8000000000000007</v>
      </c>
      <c r="F19" s="11">
        <v>6.6</v>
      </c>
      <c r="G19" s="11">
        <v>11.4</v>
      </c>
      <c r="H19" s="11">
        <v>13.2</v>
      </c>
      <c r="I19" s="11">
        <v>8.8000000000000007</v>
      </c>
      <c r="J19" s="11">
        <v>15.2</v>
      </c>
      <c r="K19" s="11">
        <v>19</v>
      </c>
      <c r="L19" s="11">
        <v>22.8</v>
      </c>
      <c r="M19" s="11">
        <v>2.2000000000000002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4.4000000000000004</v>
      </c>
      <c r="D20" s="11">
        <v>7.6</v>
      </c>
      <c r="E20" s="11">
        <v>8.8000000000000007</v>
      </c>
      <c r="F20" s="11">
        <v>6.6</v>
      </c>
      <c r="G20" s="11">
        <v>11.4</v>
      </c>
      <c r="H20" s="11">
        <v>13.2</v>
      </c>
      <c r="I20" s="11">
        <v>8.8000000000000007</v>
      </c>
      <c r="J20" s="11">
        <v>15.2</v>
      </c>
      <c r="K20" s="11">
        <v>19</v>
      </c>
      <c r="L20" s="11">
        <v>22.8</v>
      </c>
      <c r="M20" s="11">
        <v>2.2000000000000002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4.7</v>
      </c>
      <c r="D21" s="11">
        <v>8</v>
      </c>
      <c r="E21" s="11">
        <v>9.4</v>
      </c>
      <c r="F21" s="11">
        <v>7.1</v>
      </c>
      <c r="G21" s="11">
        <v>12</v>
      </c>
      <c r="H21" s="11">
        <v>14.1</v>
      </c>
      <c r="I21" s="11">
        <v>9.4</v>
      </c>
      <c r="J21" s="11">
        <v>16</v>
      </c>
      <c r="K21" s="11">
        <v>20</v>
      </c>
      <c r="L21" s="11">
        <v>24</v>
      </c>
      <c r="M21" s="11">
        <v>2.4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4.7</v>
      </c>
      <c r="D22" s="11">
        <v>7.6</v>
      </c>
      <c r="E22" s="11">
        <v>9.4</v>
      </c>
      <c r="F22" s="11">
        <v>7.1</v>
      </c>
      <c r="G22" s="11">
        <v>11.4</v>
      </c>
      <c r="H22" s="11">
        <v>14.1</v>
      </c>
      <c r="I22" s="11">
        <v>9.4</v>
      </c>
      <c r="J22" s="11">
        <v>15.2</v>
      </c>
      <c r="K22" s="11">
        <v>19</v>
      </c>
      <c r="L22" s="11">
        <v>22.8</v>
      </c>
      <c r="M22" s="11">
        <v>2.4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4.7</v>
      </c>
      <c r="D23" s="11">
        <v>8</v>
      </c>
      <c r="E23" s="11">
        <v>9.4</v>
      </c>
      <c r="F23" s="11">
        <v>7.1</v>
      </c>
      <c r="G23" s="11">
        <v>12</v>
      </c>
      <c r="H23" s="11">
        <v>14.1</v>
      </c>
      <c r="I23" s="11">
        <v>9.4</v>
      </c>
      <c r="J23" s="11">
        <v>16</v>
      </c>
      <c r="K23" s="11">
        <v>20</v>
      </c>
      <c r="L23" s="11">
        <v>24</v>
      </c>
      <c r="M23" s="11">
        <v>2.4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89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3.2</v>
      </c>
      <c r="D26" s="11">
        <v>6</v>
      </c>
      <c r="E26" s="11">
        <v>6.4</v>
      </c>
      <c r="F26" s="11">
        <v>4.8</v>
      </c>
      <c r="G26" s="11">
        <v>9</v>
      </c>
      <c r="H26" s="11">
        <v>9.6</v>
      </c>
      <c r="I26" s="11">
        <v>6.4</v>
      </c>
      <c r="J26" s="11">
        <v>12</v>
      </c>
      <c r="K26" s="11">
        <v>15</v>
      </c>
      <c r="L26" s="11">
        <v>18</v>
      </c>
      <c r="M26" s="11">
        <v>1.6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2.8</v>
      </c>
      <c r="D27" s="11">
        <v>5</v>
      </c>
      <c r="E27" s="11">
        <v>5.6</v>
      </c>
      <c r="F27" s="11">
        <v>4.2</v>
      </c>
      <c r="G27" s="11">
        <v>7.5</v>
      </c>
      <c r="H27" s="11">
        <v>8.4</v>
      </c>
      <c r="I27" s="11">
        <v>5.6</v>
      </c>
      <c r="J27" s="11">
        <v>10</v>
      </c>
      <c r="K27" s="11">
        <v>12.5</v>
      </c>
      <c r="L27" s="11">
        <v>15</v>
      </c>
      <c r="M27" s="11">
        <v>1.4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3.2</v>
      </c>
      <c r="D28" s="11">
        <v>6</v>
      </c>
      <c r="E28" s="11">
        <v>6.4</v>
      </c>
      <c r="F28" s="11">
        <v>4.8</v>
      </c>
      <c r="G28" s="11">
        <v>9</v>
      </c>
      <c r="H28" s="11">
        <v>9.6</v>
      </c>
      <c r="I28" s="11">
        <v>6.4</v>
      </c>
      <c r="J28" s="11">
        <v>12</v>
      </c>
      <c r="K28" s="11">
        <v>15</v>
      </c>
      <c r="L28" s="11">
        <v>18</v>
      </c>
      <c r="M28" s="11">
        <v>1.6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2.8</v>
      </c>
      <c r="D29" s="11">
        <v>5</v>
      </c>
      <c r="E29" s="11">
        <v>5.6</v>
      </c>
      <c r="F29" s="11">
        <v>4.2</v>
      </c>
      <c r="G29" s="11">
        <v>7.5</v>
      </c>
      <c r="H29" s="11">
        <v>8.4</v>
      </c>
      <c r="I29" s="11">
        <v>5.6</v>
      </c>
      <c r="J29" s="11">
        <v>10</v>
      </c>
      <c r="K29" s="11">
        <v>12.5</v>
      </c>
      <c r="L29" s="11">
        <v>15</v>
      </c>
      <c r="M29" s="11">
        <v>1.4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3.2</v>
      </c>
      <c r="D30" s="11">
        <v>6</v>
      </c>
      <c r="E30" s="11">
        <v>6.4</v>
      </c>
      <c r="F30" s="11">
        <v>4.8</v>
      </c>
      <c r="G30" s="11">
        <v>9</v>
      </c>
      <c r="H30" s="11">
        <v>9.6</v>
      </c>
      <c r="I30" s="11">
        <v>6.4</v>
      </c>
      <c r="J30" s="11">
        <v>12</v>
      </c>
      <c r="K30" s="11">
        <v>15</v>
      </c>
      <c r="L30" s="11">
        <v>18</v>
      </c>
      <c r="M30" s="11">
        <v>1.6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3.4</v>
      </c>
      <c r="D33" s="11">
        <v>6.4</v>
      </c>
      <c r="E33" s="11">
        <v>6.8</v>
      </c>
      <c r="F33" s="11">
        <v>5.0999999999999996</v>
      </c>
      <c r="G33" s="11">
        <v>9.6</v>
      </c>
      <c r="H33" s="11">
        <v>10.199999999999999</v>
      </c>
      <c r="I33" s="11">
        <v>6.8</v>
      </c>
      <c r="J33" s="11">
        <v>12.8</v>
      </c>
      <c r="K33" s="11">
        <v>16</v>
      </c>
      <c r="L33" s="11">
        <v>19.2</v>
      </c>
      <c r="M33" s="11">
        <v>1.7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4.8</v>
      </c>
      <c r="D34" s="11">
        <v>7.6</v>
      </c>
      <c r="E34" s="11">
        <v>9.6</v>
      </c>
      <c r="F34" s="11">
        <v>7.2</v>
      </c>
      <c r="G34" s="11">
        <v>11.4</v>
      </c>
      <c r="H34" s="11">
        <v>14.4</v>
      </c>
      <c r="I34" s="11">
        <v>9.6</v>
      </c>
      <c r="J34" s="11">
        <v>15.2</v>
      </c>
      <c r="K34" s="11">
        <v>19</v>
      </c>
      <c r="L34" s="11">
        <v>22.8</v>
      </c>
      <c r="M34" s="11">
        <v>2.4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4</v>
      </c>
      <c r="D35" s="11">
        <v>6.8</v>
      </c>
      <c r="E35" s="11">
        <v>8</v>
      </c>
      <c r="F35" s="11">
        <v>6</v>
      </c>
      <c r="G35" s="11">
        <v>10.199999999999999</v>
      </c>
      <c r="H35" s="11">
        <v>12</v>
      </c>
      <c r="I35" s="11">
        <v>8</v>
      </c>
      <c r="J35" s="11">
        <v>13.6</v>
      </c>
      <c r="K35" s="11">
        <v>17</v>
      </c>
      <c r="L35" s="11">
        <v>20.399999999999999</v>
      </c>
      <c r="M35" s="11">
        <v>2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3.1</v>
      </c>
      <c r="D36" s="11">
        <v>5.2</v>
      </c>
      <c r="E36" s="11">
        <v>6.2</v>
      </c>
      <c r="F36" s="11">
        <v>4.7</v>
      </c>
      <c r="G36" s="11">
        <v>7.8</v>
      </c>
      <c r="H36" s="11">
        <v>9.3000000000000007</v>
      </c>
      <c r="I36" s="11">
        <v>6.2</v>
      </c>
      <c r="J36" s="11">
        <v>10.4</v>
      </c>
      <c r="K36" s="11">
        <v>13</v>
      </c>
      <c r="L36" s="11">
        <v>15.6</v>
      </c>
      <c r="M36" s="11">
        <v>1.6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4.5</v>
      </c>
      <c r="D37" s="11">
        <v>7.4</v>
      </c>
      <c r="E37" s="11">
        <v>9</v>
      </c>
      <c r="F37" s="11">
        <v>6.8</v>
      </c>
      <c r="G37" s="11">
        <v>11.1</v>
      </c>
      <c r="H37" s="11">
        <v>13.5</v>
      </c>
      <c r="I37" s="11">
        <v>9</v>
      </c>
      <c r="J37" s="11">
        <v>14.8</v>
      </c>
      <c r="K37" s="11">
        <v>18.5</v>
      </c>
      <c r="L37" s="11">
        <v>22.2</v>
      </c>
      <c r="M37" s="11">
        <v>2.2999999999999998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4.5</v>
      </c>
      <c r="D38" s="11">
        <v>7.4</v>
      </c>
      <c r="E38" s="11">
        <v>9</v>
      </c>
      <c r="F38" s="11">
        <v>6.8</v>
      </c>
      <c r="G38" s="11">
        <v>11.1</v>
      </c>
      <c r="H38" s="11">
        <v>13.5</v>
      </c>
      <c r="I38" s="11">
        <v>9</v>
      </c>
      <c r="J38" s="11">
        <v>14.8</v>
      </c>
      <c r="K38" s="11">
        <v>18.5</v>
      </c>
      <c r="L38" s="11">
        <v>22.2</v>
      </c>
      <c r="M38" s="11">
        <v>2.2999999999999998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4.5</v>
      </c>
      <c r="D39" s="11">
        <v>7.4</v>
      </c>
      <c r="E39" s="11">
        <v>9</v>
      </c>
      <c r="F39" s="11">
        <v>6.8</v>
      </c>
      <c r="G39" s="11">
        <v>11.1</v>
      </c>
      <c r="H39" s="11">
        <v>13.5</v>
      </c>
      <c r="I39" s="11">
        <v>9</v>
      </c>
      <c r="J39" s="11">
        <v>14.8</v>
      </c>
      <c r="K39" s="11">
        <v>18.5</v>
      </c>
      <c r="L39" s="11">
        <v>22.2</v>
      </c>
      <c r="M39" s="11">
        <v>2.2999999999999998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6.1</v>
      </c>
      <c r="D42" s="11">
        <v>10.4</v>
      </c>
      <c r="E42" s="11">
        <v>12.2</v>
      </c>
      <c r="F42" s="11">
        <v>9.1999999999999993</v>
      </c>
      <c r="G42" s="11">
        <v>15.6</v>
      </c>
      <c r="H42" s="11">
        <v>18.3</v>
      </c>
      <c r="I42" s="11">
        <v>12.2</v>
      </c>
      <c r="J42" s="11">
        <v>20.8</v>
      </c>
      <c r="K42" s="11">
        <v>26</v>
      </c>
      <c r="L42" s="11">
        <v>31.2</v>
      </c>
      <c r="M42" s="11">
        <v>3.1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146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21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s="13" customFormat="1" ht="15.95" customHeight="1" x14ac:dyDescent="0.2">
      <c r="A46" s="23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6"/>
    </row>
    <row r="47" spans="1:13" s="13" customFormat="1" ht="15.95" customHeight="1" x14ac:dyDescent="0.2">
      <c r="A47" s="23"/>
      <c r="C47" s="24"/>
      <c r="D47" s="24"/>
      <c r="E47" s="24"/>
      <c r="F47" s="24"/>
      <c r="G47" s="24"/>
      <c r="H47" s="24"/>
      <c r="I47" s="24"/>
      <c r="J47" s="24"/>
      <c r="K47" s="24"/>
      <c r="L47" s="45"/>
      <c r="M47" s="45"/>
    </row>
    <row r="48" spans="1:13" ht="19.5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49" spans="1:12" ht="15.95" customHeight="1" x14ac:dyDescent="0.2">
      <c r="A49" s="30"/>
      <c r="B49" s="30"/>
      <c r="C49" s="30"/>
      <c r="D49" s="30"/>
      <c r="E49" s="30"/>
      <c r="F49" s="13"/>
      <c r="G49" s="30"/>
      <c r="H49" s="30"/>
      <c r="I49" s="30"/>
      <c r="J49" s="30"/>
      <c r="K49" s="30"/>
    </row>
    <row r="50" spans="1:12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48"/>
    </row>
    <row r="51" spans="1:12" s="44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1"/>
    </row>
    <row r="52" spans="1:12" s="44" customFormat="1" ht="15.95" customHeight="1" x14ac:dyDescent="0.2">
      <c r="A52" s="48"/>
      <c r="B52" s="48"/>
      <c r="C52" s="30"/>
      <c r="D52" s="30"/>
      <c r="E52" s="49"/>
      <c r="F52" s="49"/>
      <c r="G52" s="52"/>
      <c r="H52" s="52"/>
      <c r="I52" s="52"/>
      <c r="J52" s="52"/>
      <c r="K52" s="52"/>
      <c r="L52" s="47"/>
    </row>
    <row r="53" spans="1:12" s="44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30"/>
      <c r="D54" s="30"/>
      <c r="E54" s="49"/>
      <c r="F54" s="49"/>
      <c r="G54" s="50"/>
      <c r="H54" s="50"/>
      <c r="I54" s="50"/>
      <c r="J54" s="50"/>
      <c r="K54" s="50"/>
      <c r="L54" s="53"/>
    </row>
    <row r="55" spans="1:12" s="5" customFormat="1" ht="15.95" customHeight="1" x14ac:dyDescent="0.2">
      <c r="A55" s="48"/>
      <c r="B55" s="48"/>
      <c r="C55" s="30"/>
      <c r="D55" s="30"/>
      <c r="E55" s="49"/>
      <c r="F55" s="49"/>
      <c r="G55" s="52"/>
      <c r="H55" s="52"/>
      <c r="I55" s="52"/>
      <c r="J55" s="52"/>
      <c r="K55" s="52"/>
      <c r="L55" s="53"/>
    </row>
    <row r="56" spans="1:12" s="44" customFormat="1" ht="15.95" customHeight="1" x14ac:dyDescent="0.2">
      <c r="A56" s="48"/>
      <c r="B56" s="48"/>
      <c r="C56" s="30"/>
      <c r="D56" s="30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30"/>
      <c r="D57" s="30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30"/>
      <c r="D58" s="30"/>
      <c r="E58" s="49"/>
      <c r="F58" s="49"/>
      <c r="G58" s="50"/>
      <c r="H58" s="50"/>
      <c r="I58" s="50"/>
      <c r="J58" s="50"/>
      <c r="K58" s="50"/>
      <c r="L58" s="53"/>
    </row>
    <row r="59" spans="1:12" s="13" customFormat="1" ht="15.95" customHeight="1" x14ac:dyDescent="0.2">
      <c r="A59" s="48"/>
      <c r="B59" s="48"/>
      <c r="C59" s="30"/>
      <c r="D59" s="30"/>
      <c r="E59" s="49"/>
      <c r="F59" s="49"/>
      <c r="G59" s="50"/>
      <c r="H59" s="50"/>
      <c r="I59" s="50"/>
      <c r="J59" s="50"/>
      <c r="K59" s="50"/>
      <c r="L59" s="53"/>
    </row>
    <row r="60" spans="1:12" s="44" customFormat="1" ht="15.95" customHeight="1" x14ac:dyDescent="0.2">
      <c r="A60" s="48"/>
      <c r="B60" s="48"/>
      <c r="C60" s="53"/>
      <c r="D60" s="53"/>
      <c r="E60" s="49"/>
      <c r="F60" s="49"/>
      <c r="G60" s="50"/>
      <c r="H60" s="50"/>
      <c r="I60" s="50"/>
      <c r="J60" s="50"/>
      <c r="K60" s="50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1"/>
      <c r="B64" s="2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44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1"/>
      <c r="B70" s="2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44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1"/>
      <c r="B75" s="2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44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1"/>
      <c r="B83" s="2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47"/>
      <c r="B84" s="54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1"/>
      <c r="B85" s="1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44" customFormat="1" ht="15.95" customHeight="1" x14ac:dyDescent="0.2">
      <c r="A86" s="47"/>
      <c r="G86" s="56"/>
      <c r="H86" s="56"/>
      <c r="I86" s="57"/>
      <c r="K86" s="57"/>
    </row>
    <row r="87" spans="1:12" s="13" customFormat="1" ht="15.95" customHeight="1" x14ac:dyDescent="0.2">
      <c r="A87" s="21"/>
      <c r="B87" s="21"/>
      <c r="C87" s="47"/>
      <c r="D87" s="47"/>
      <c r="E87" s="47"/>
      <c r="F87" s="48"/>
      <c r="G87" s="58"/>
      <c r="H87" s="58"/>
      <c r="I87" s="47"/>
      <c r="J87" s="58"/>
      <c r="K87" s="47"/>
      <c r="L87" s="47"/>
    </row>
    <row r="88" spans="1:12" s="22" customFormat="1" ht="15.95" customHeight="1" x14ac:dyDescent="0.2">
      <c r="A88" s="1"/>
      <c r="B88" s="2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ht="15.95" customHeigh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1"/>
      <c r="B92" s="2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1"/>
      <c r="B99" s="2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1"/>
      <c r="B105" s="2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1"/>
      <c r="B110" s="2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1"/>
      <c r="B118" s="2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B119" s="54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1"/>
      <c r="B120" s="1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</sheetData>
  <mergeCells count="16">
    <mergeCell ref="A45:M45"/>
    <mergeCell ref="J3:J4"/>
    <mergeCell ref="K3:K4"/>
    <mergeCell ref="L3:L4"/>
    <mergeCell ref="M3:M4"/>
    <mergeCell ref="A44:M44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70" firstPageNumber="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9.950000000000003" customHeight="1" x14ac:dyDescent="0.2">
      <c r="A2" s="39" t="s">
        <v>109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5.0999999999999996</v>
      </c>
      <c r="D6" s="11">
        <v>9</v>
      </c>
      <c r="E6" s="11">
        <v>10.199999999999999</v>
      </c>
      <c r="F6" s="11">
        <v>7.7</v>
      </c>
      <c r="G6" s="11">
        <v>13.5</v>
      </c>
      <c r="H6" s="11">
        <v>15.3</v>
      </c>
      <c r="I6" s="11">
        <v>10.199999999999999</v>
      </c>
      <c r="J6" s="11">
        <v>18</v>
      </c>
      <c r="K6" s="11">
        <v>22.5</v>
      </c>
      <c r="L6" s="11">
        <v>27</v>
      </c>
      <c r="M6" s="11">
        <v>2.6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5.5</v>
      </c>
      <c r="D7" s="11">
        <v>9</v>
      </c>
      <c r="E7" s="11">
        <v>11</v>
      </c>
      <c r="F7" s="11">
        <v>8.3000000000000007</v>
      </c>
      <c r="G7" s="11">
        <v>13.5</v>
      </c>
      <c r="H7" s="11">
        <v>16.5</v>
      </c>
      <c r="I7" s="11">
        <v>11</v>
      </c>
      <c r="J7" s="11">
        <v>18</v>
      </c>
      <c r="K7" s="11">
        <v>22.5</v>
      </c>
      <c r="L7" s="11">
        <v>27</v>
      </c>
      <c r="M7" s="11">
        <v>2.8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4.7</v>
      </c>
      <c r="D8" s="11">
        <v>9</v>
      </c>
      <c r="E8" s="11">
        <v>9.4</v>
      </c>
      <c r="F8" s="11">
        <v>7.1</v>
      </c>
      <c r="G8" s="11">
        <v>13.5</v>
      </c>
      <c r="H8" s="11">
        <v>14.1</v>
      </c>
      <c r="I8" s="11">
        <v>9.4</v>
      </c>
      <c r="J8" s="11">
        <v>18</v>
      </c>
      <c r="K8" s="11">
        <v>22.5</v>
      </c>
      <c r="L8" s="11">
        <v>27</v>
      </c>
      <c r="M8" s="11">
        <v>2.4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3.2</v>
      </c>
      <c r="D11" s="11">
        <v>5.6</v>
      </c>
      <c r="E11" s="11">
        <v>6.4</v>
      </c>
      <c r="F11" s="11">
        <v>4.8</v>
      </c>
      <c r="G11" s="11">
        <v>8.4</v>
      </c>
      <c r="H11" s="11">
        <v>9.6</v>
      </c>
      <c r="I11" s="11">
        <v>6.4</v>
      </c>
      <c r="J11" s="11">
        <v>11.2</v>
      </c>
      <c r="K11" s="11">
        <v>14</v>
      </c>
      <c r="L11" s="11">
        <v>16.8</v>
      </c>
      <c r="M11" s="11">
        <v>1.6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3.2</v>
      </c>
      <c r="D12" s="11">
        <v>5.6</v>
      </c>
      <c r="E12" s="11">
        <v>6.4</v>
      </c>
      <c r="F12" s="11">
        <v>4.8</v>
      </c>
      <c r="G12" s="11">
        <v>8.4</v>
      </c>
      <c r="H12" s="11">
        <v>9.6</v>
      </c>
      <c r="I12" s="11">
        <v>6.4</v>
      </c>
      <c r="J12" s="11">
        <v>11.2</v>
      </c>
      <c r="K12" s="11">
        <v>14</v>
      </c>
      <c r="L12" s="11">
        <v>16.8</v>
      </c>
      <c r="M12" s="11">
        <v>1.6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4.4000000000000004</v>
      </c>
      <c r="D13" s="11">
        <v>7.2</v>
      </c>
      <c r="E13" s="11">
        <v>8.8000000000000007</v>
      </c>
      <c r="F13" s="11">
        <v>6.6</v>
      </c>
      <c r="G13" s="11">
        <v>10.8</v>
      </c>
      <c r="H13" s="11">
        <v>13.2</v>
      </c>
      <c r="I13" s="11">
        <v>8.8000000000000007</v>
      </c>
      <c r="J13" s="11">
        <v>14.4</v>
      </c>
      <c r="K13" s="11">
        <v>18</v>
      </c>
      <c r="L13" s="11">
        <v>21.6</v>
      </c>
      <c r="M13" s="11">
        <v>2.2000000000000002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4.8</v>
      </c>
      <c r="D14" s="11">
        <v>8.1999999999999993</v>
      </c>
      <c r="E14" s="11">
        <v>9.6</v>
      </c>
      <c r="F14" s="11">
        <v>7.2</v>
      </c>
      <c r="G14" s="11">
        <v>12.3</v>
      </c>
      <c r="H14" s="11">
        <v>14.4</v>
      </c>
      <c r="I14" s="11">
        <v>9.6</v>
      </c>
      <c r="J14" s="11">
        <v>16.399999999999999</v>
      </c>
      <c r="K14" s="11">
        <v>20.5</v>
      </c>
      <c r="L14" s="11">
        <v>24.6</v>
      </c>
      <c r="M14" s="11">
        <v>2.4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4.8</v>
      </c>
      <c r="D15" s="11">
        <v>8.1999999999999993</v>
      </c>
      <c r="E15" s="11">
        <v>9.6</v>
      </c>
      <c r="F15" s="11">
        <v>7.2</v>
      </c>
      <c r="G15" s="11">
        <v>12.3</v>
      </c>
      <c r="H15" s="11">
        <v>14.4</v>
      </c>
      <c r="I15" s="11">
        <v>9.6</v>
      </c>
      <c r="J15" s="11">
        <v>16.399999999999999</v>
      </c>
      <c r="K15" s="11">
        <v>20.5</v>
      </c>
      <c r="L15" s="11">
        <v>24.6</v>
      </c>
      <c r="M15" s="11">
        <v>2.4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4.8</v>
      </c>
      <c r="D16" s="11">
        <v>8.1999999999999993</v>
      </c>
      <c r="E16" s="11">
        <v>9.6</v>
      </c>
      <c r="F16" s="11">
        <v>7.2</v>
      </c>
      <c r="G16" s="11">
        <v>12.3</v>
      </c>
      <c r="H16" s="11">
        <v>14.4</v>
      </c>
      <c r="I16" s="11">
        <v>9.6</v>
      </c>
      <c r="J16" s="11">
        <v>16.399999999999999</v>
      </c>
      <c r="K16" s="11">
        <v>20.5</v>
      </c>
      <c r="L16" s="11">
        <v>24.6</v>
      </c>
      <c r="M16" s="11">
        <v>2.4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4.4000000000000004</v>
      </c>
      <c r="D19" s="11">
        <v>7.6</v>
      </c>
      <c r="E19" s="11">
        <v>8.8000000000000007</v>
      </c>
      <c r="F19" s="11">
        <v>6.6</v>
      </c>
      <c r="G19" s="11">
        <v>11.4</v>
      </c>
      <c r="H19" s="11">
        <v>13.2</v>
      </c>
      <c r="I19" s="11">
        <v>8.8000000000000007</v>
      </c>
      <c r="J19" s="11">
        <v>15.2</v>
      </c>
      <c r="K19" s="11">
        <v>19</v>
      </c>
      <c r="L19" s="11">
        <v>22.8</v>
      </c>
      <c r="M19" s="11">
        <v>2.2000000000000002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4.4000000000000004</v>
      </c>
      <c r="D20" s="11">
        <v>7.6</v>
      </c>
      <c r="E20" s="11">
        <v>8.8000000000000007</v>
      </c>
      <c r="F20" s="11">
        <v>6.6</v>
      </c>
      <c r="G20" s="11">
        <v>11.4</v>
      </c>
      <c r="H20" s="11">
        <v>13.2</v>
      </c>
      <c r="I20" s="11">
        <v>8.8000000000000007</v>
      </c>
      <c r="J20" s="11">
        <v>15.2</v>
      </c>
      <c r="K20" s="11">
        <v>19</v>
      </c>
      <c r="L20" s="11">
        <v>22.8</v>
      </c>
      <c r="M20" s="11">
        <v>2.2000000000000002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4.7</v>
      </c>
      <c r="D21" s="11">
        <v>8</v>
      </c>
      <c r="E21" s="11">
        <v>9.4</v>
      </c>
      <c r="F21" s="11">
        <v>7.1</v>
      </c>
      <c r="G21" s="11">
        <v>12</v>
      </c>
      <c r="H21" s="11">
        <v>14.1</v>
      </c>
      <c r="I21" s="11">
        <v>9.4</v>
      </c>
      <c r="J21" s="11">
        <v>16</v>
      </c>
      <c r="K21" s="11">
        <v>20</v>
      </c>
      <c r="L21" s="11">
        <v>24</v>
      </c>
      <c r="M21" s="11">
        <v>2.4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4.7</v>
      </c>
      <c r="D22" s="11">
        <v>7.6</v>
      </c>
      <c r="E22" s="11">
        <v>9.4</v>
      </c>
      <c r="F22" s="11">
        <v>7.1</v>
      </c>
      <c r="G22" s="11">
        <v>11.4</v>
      </c>
      <c r="H22" s="11">
        <v>14.1</v>
      </c>
      <c r="I22" s="11">
        <v>9.4</v>
      </c>
      <c r="J22" s="11">
        <v>15.2</v>
      </c>
      <c r="K22" s="11">
        <v>19</v>
      </c>
      <c r="L22" s="11">
        <v>22.8</v>
      </c>
      <c r="M22" s="11">
        <v>2.4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4.7</v>
      </c>
      <c r="D23" s="11">
        <v>8</v>
      </c>
      <c r="E23" s="11">
        <v>9.4</v>
      </c>
      <c r="F23" s="11">
        <v>7.1</v>
      </c>
      <c r="G23" s="11">
        <v>12</v>
      </c>
      <c r="H23" s="11">
        <v>14.1</v>
      </c>
      <c r="I23" s="11">
        <v>9.4</v>
      </c>
      <c r="J23" s="11">
        <v>16</v>
      </c>
      <c r="K23" s="11">
        <v>20</v>
      </c>
      <c r="L23" s="11">
        <v>24</v>
      </c>
      <c r="M23" s="11">
        <v>2.4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89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3.2</v>
      </c>
      <c r="D26" s="11">
        <v>6</v>
      </c>
      <c r="E26" s="11">
        <v>6.4</v>
      </c>
      <c r="F26" s="11">
        <v>4.8</v>
      </c>
      <c r="G26" s="11">
        <v>9</v>
      </c>
      <c r="H26" s="11">
        <v>9.6</v>
      </c>
      <c r="I26" s="11">
        <v>6.4</v>
      </c>
      <c r="J26" s="11">
        <v>12</v>
      </c>
      <c r="K26" s="11">
        <v>15</v>
      </c>
      <c r="L26" s="11">
        <v>18</v>
      </c>
      <c r="M26" s="11">
        <v>1.6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2.8</v>
      </c>
      <c r="D27" s="11">
        <v>5</v>
      </c>
      <c r="E27" s="11">
        <v>5.6</v>
      </c>
      <c r="F27" s="11">
        <v>4.2</v>
      </c>
      <c r="G27" s="11">
        <v>7.5</v>
      </c>
      <c r="H27" s="11">
        <v>8.4</v>
      </c>
      <c r="I27" s="11">
        <v>5.6</v>
      </c>
      <c r="J27" s="11">
        <v>10</v>
      </c>
      <c r="K27" s="11">
        <v>12.5</v>
      </c>
      <c r="L27" s="11">
        <v>15</v>
      </c>
      <c r="M27" s="11">
        <v>1.4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3.2</v>
      </c>
      <c r="D28" s="11">
        <v>6</v>
      </c>
      <c r="E28" s="11">
        <v>6.4</v>
      </c>
      <c r="F28" s="11">
        <v>4.8</v>
      </c>
      <c r="G28" s="11">
        <v>9</v>
      </c>
      <c r="H28" s="11">
        <v>9.6</v>
      </c>
      <c r="I28" s="11">
        <v>6.4</v>
      </c>
      <c r="J28" s="11">
        <v>12</v>
      </c>
      <c r="K28" s="11">
        <v>15</v>
      </c>
      <c r="L28" s="11">
        <v>18</v>
      </c>
      <c r="M28" s="11">
        <v>1.6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2.8</v>
      </c>
      <c r="D29" s="11">
        <v>5</v>
      </c>
      <c r="E29" s="11">
        <v>5.6</v>
      </c>
      <c r="F29" s="11">
        <v>4.2</v>
      </c>
      <c r="G29" s="11">
        <v>7.5</v>
      </c>
      <c r="H29" s="11">
        <v>8.4</v>
      </c>
      <c r="I29" s="11">
        <v>5.6</v>
      </c>
      <c r="J29" s="11">
        <v>10</v>
      </c>
      <c r="K29" s="11">
        <v>12.5</v>
      </c>
      <c r="L29" s="11">
        <v>15</v>
      </c>
      <c r="M29" s="11">
        <v>1.4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3.2</v>
      </c>
      <c r="D30" s="11">
        <v>6</v>
      </c>
      <c r="E30" s="11">
        <v>6.4</v>
      </c>
      <c r="F30" s="11">
        <v>4.8</v>
      </c>
      <c r="G30" s="11">
        <v>9</v>
      </c>
      <c r="H30" s="11">
        <v>9.6</v>
      </c>
      <c r="I30" s="11">
        <v>6.4</v>
      </c>
      <c r="J30" s="11">
        <v>12</v>
      </c>
      <c r="K30" s="11">
        <v>15</v>
      </c>
      <c r="L30" s="11">
        <v>18</v>
      </c>
      <c r="M30" s="11">
        <v>1.6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3.4</v>
      </c>
      <c r="D33" s="11">
        <v>6.4</v>
      </c>
      <c r="E33" s="11">
        <v>6.8</v>
      </c>
      <c r="F33" s="11">
        <v>5.0999999999999996</v>
      </c>
      <c r="G33" s="11">
        <v>9.6</v>
      </c>
      <c r="H33" s="11">
        <v>10.199999999999999</v>
      </c>
      <c r="I33" s="11">
        <v>6.8</v>
      </c>
      <c r="J33" s="11">
        <v>12.8</v>
      </c>
      <c r="K33" s="11">
        <v>16</v>
      </c>
      <c r="L33" s="11">
        <v>19.2</v>
      </c>
      <c r="M33" s="11">
        <v>1.7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4.8</v>
      </c>
      <c r="D34" s="11">
        <v>7.6</v>
      </c>
      <c r="E34" s="11">
        <v>9.6</v>
      </c>
      <c r="F34" s="11">
        <v>7.2</v>
      </c>
      <c r="G34" s="11">
        <v>11.4</v>
      </c>
      <c r="H34" s="11">
        <v>14.4</v>
      </c>
      <c r="I34" s="11">
        <v>9.6</v>
      </c>
      <c r="J34" s="11">
        <v>15.2</v>
      </c>
      <c r="K34" s="11">
        <v>19</v>
      </c>
      <c r="L34" s="11">
        <v>22.8</v>
      </c>
      <c r="M34" s="11">
        <v>2.4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4</v>
      </c>
      <c r="D35" s="11">
        <v>6.8</v>
      </c>
      <c r="E35" s="11">
        <v>8</v>
      </c>
      <c r="F35" s="11">
        <v>6</v>
      </c>
      <c r="G35" s="11">
        <v>10.199999999999999</v>
      </c>
      <c r="H35" s="11">
        <v>12</v>
      </c>
      <c r="I35" s="11">
        <v>8</v>
      </c>
      <c r="J35" s="11">
        <v>13.6</v>
      </c>
      <c r="K35" s="11">
        <v>17</v>
      </c>
      <c r="L35" s="11">
        <v>20.399999999999999</v>
      </c>
      <c r="M35" s="11">
        <v>2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3.1</v>
      </c>
      <c r="D36" s="11">
        <v>5.2</v>
      </c>
      <c r="E36" s="11">
        <v>6.2</v>
      </c>
      <c r="F36" s="11">
        <v>4.7</v>
      </c>
      <c r="G36" s="11">
        <v>7.8</v>
      </c>
      <c r="H36" s="11">
        <v>9.3000000000000007</v>
      </c>
      <c r="I36" s="11">
        <v>6.2</v>
      </c>
      <c r="J36" s="11">
        <v>10.4</v>
      </c>
      <c r="K36" s="11">
        <v>13</v>
      </c>
      <c r="L36" s="11">
        <v>15.6</v>
      </c>
      <c r="M36" s="11">
        <v>1.6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4.5</v>
      </c>
      <c r="D37" s="11">
        <v>7.4</v>
      </c>
      <c r="E37" s="11">
        <v>9</v>
      </c>
      <c r="F37" s="11">
        <v>6.8</v>
      </c>
      <c r="G37" s="11">
        <v>11.1</v>
      </c>
      <c r="H37" s="11">
        <v>13.5</v>
      </c>
      <c r="I37" s="11">
        <v>9</v>
      </c>
      <c r="J37" s="11">
        <v>14.8</v>
      </c>
      <c r="K37" s="11">
        <v>18.5</v>
      </c>
      <c r="L37" s="11">
        <v>22.2</v>
      </c>
      <c r="M37" s="11">
        <v>2.2999999999999998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4.5</v>
      </c>
      <c r="D38" s="11">
        <v>7.4</v>
      </c>
      <c r="E38" s="11">
        <v>9</v>
      </c>
      <c r="F38" s="11">
        <v>6.8</v>
      </c>
      <c r="G38" s="11">
        <v>11.1</v>
      </c>
      <c r="H38" s="11">
        <v>13.5</v>
      </c>
      <c r="I38" s="11">
        <v>9</v>
      </c>
      <c r="J38" s="11">
        <v>14.8</v>
      </c>
      <c r="K38" s="11">
        <v>18.5</v>
      </c>
      <c r="L38" s="11">
        <v>22.2</v>
      </c>
      <c r="M38" s="11">
        <v>2.2999999999999998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4.5</v>
      </c>
      <c r="D39" s="11">
        <v>7.4</v>
      </c>
      <c r="E39" s="11">
        <v>9</v>
      </c>
      <c r="F39" s="11">
        <v>6.8</v>
      </c>
      <c r="G39" s="11">
        <v>11.1</v>
      </c>
      <c r="H39" s="11">
        <v>13.5</v>
      </c>
      <c r="I39" s="11">
        <v>9</v>
      </c>
      <c r="J39" s="11">
        <v>14.8</v>
      </c>
      <c r="K39" s="11">
        <v>18.5</v>
      </c>
      <c r="L39" s="11">
        <v>22.2</v>
      </c>
      <c r="M39" s="11">
        <v>2.2999999999999998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6.1</v>
      </c>
      <c r="D42" s="11">
        <v>10.4</v>
      </c>
      <c r="E42" s="11">
        <v>12.2</v>
      </c>
      <c r="F42" s="11">
        <v>9.1999999999999993</v>
      </c>
      <c r="G42" s="11">
        <v>15.6</v>
      </c>
      <c r="H42" s="11">
        <v>18.3</v>
      </c>
      <c r="I42" s="11">
        <v>12.2</v>
      </c>
      <c r="J42" s="11">
        <v>20.8</v>
      </c>
      <c r="K42" s="11">
        <v>26</v>
      </c>
      <c r="L42" s="11">
        <v>31.2</v>
      </c>
      <c r="M42" s="11">
        <v>3.1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164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22.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s="13" customFormat="1" ht="15.95" customHeight="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s="13" customFormat="1" ht="15.95" customHeight="1" x14ac:dyDescent="0.2">
      <c r="A47" s="23"/>
      <c r="C47" s="24"/>
      <c r="D47" s="24"/>
      <c r="E47" s="24"/>
      <c r="F47" s="24"/>
      <c r="G47" s="24"/>
      <c r="H47" s="24"/>
      <c r="I47" s="24"/>
      <c r="J47" s="24"/>
      <c r="K47" s="24"/>
      <c r="L47" s="45"/>
      <c r="M47" s="45"/>
    </row>
    <row r="48" spans="1:13" ht="19.5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49" spans="1:12" ht="15.95" customHeight="1" x14ac:dyDescent="0.2">
      <c r="A49" s="30"/>
      <c r="B49" s="30"/>
      <c r="C49" s="30"/>
      <c r="D49" s="30"/>
      <c r="E49" s="30"/>
      <c r="F49" s="13"/>
      <c r="G49" s="30"/>
      <c r="H49" s="30"/>
      <c r="I49" s="30"/>
      <c r="J49" s="30"/>
      <c r="K49" s="30"/>
    </row>
    <row r="50" spans="1:12" ht="15.95" customHeight="1" x14ac:dyDescent="0.2">
      <c r="A50" s="48"/>
      <c r="B50" s="48"/>
      <c r="C50" s="48"/>
      <c r="D50" s="48"/>
      <c r="E50" s="49"/>
      <c r="F50" s="49"/>
      <c r="G50" s="50"/>
      <c r="H50" s="50"/>
      <c r="I50" s="50"/>
      <c r="J50" s="50"/>
      <c r="K50" s="50"/>
      <c r="L50" s="48"/>
    </row>
    <row r="51" spans="1:12" s="44" customFormat="1" ht="15.95" customHeight="1" x14ac:dyDescent="0.2">
      <c r="A51" s="48"/>
      <c r="B51" s="48"/>
      <c r="C51" s="48"/>
      <c r="D51" s="48"/>
      <c r="E51" s="49"/>
      <c r="F51" s="49"/>
      <c r="G51" s="50"/>
      <c r="H51" s="50"/>
      <c r="I51" s="50"/>
      <c r="J51" s="50"/>
      <c r="K51" s="50"/>
      <c r="L51" s="51"/>
    </row>
    <row r="52" spans="1:12" s="44" customFormat="1" ht="15.95" customHeight="1" x14ac:dyDescent="0.2">
      <c r="A52" s="48"/>
      <c r="B52" s="48"/>
      <c r="C52" s="48"/>
      <c r="D52" s="48"/>
      <c r="E52" s="49"/>
      <c r="F52" s="49"/>
      <c r="G52" s="52"/>
      <c r="H52" s="52"/>
      <c r="I52" s="52"/>
      <c r="J52" s="52"/>
      <c r="K52" s="52"/>
      <c r="L52" s="47"/>
    </row>
    <row r="53" spans="1:12" s="44" customFormat="1" ht="15.95" customHeight="1" x14ac:dyDescent="0.2">
      <c r="A53" s="48"/>
      <c r="B53" s="48"/>
      <c r="C53" s="48"/>
      <c r="D53" s="48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48"/>
      <c r="D54" s="48"/>
      <c r="E54" s="49"/>
      <c r="F54" s="49"/>
      <c r="G54" s="50"/>
      <c r="H54" s="50"/>
      <c r="I54" s="50"/>
      <c r="J54" s="50"/>
      <c r="K54" s="50"/>
      <c r="L54" s="53"/>
    </row>
    <row r="55" spans="1:12" s="5" customFormat="1" ht="15.95" customHeight="1" x14ac:dyDescent="0.2">
      <c r="A55" s="48"/>
      <c r="B55" s="48"/>
      <c r="C55" s="48"/>
      <c r="D55" s="48"/>
      <c r="E55" s="49"/>
      <c r="F55" s="49"/>
      <c r="G55" s="52"/>
      <c r="H55" s="52"/>
      <c r="I55" s="52"/>
      <c r="J55" s="52"/>
      <c r="K55" s="52"/>
      <c r="L55" s="53"/>
    </row>
    <row r="56" spans="1:12" s="44" customFormat="1" ht="15.95" customHeight="1" x14ac:dyDescent="0.2">
      <c r="A56" s="48"/>
      <c r="B56" s="48"/>
      <c r="C56" s="48"/>
      <c r="D56" s="48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48"/>
      <c r="D57" s="48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48"/>
      <c r="D58" s="48"/>
      <c r="E58" s="49"/>
      <c r="F58" s="49"/>
      <c r="G58" s="50"/>
      <c r="H58" s="50"/>
      <c r="I58" s="50"/>
      <c r="J58" s="50"/>
      <c r="K58" s="50"/>
      <c r="L58" s="53"/>
    </row>
    <row r="59" spans="1:12" s="13" customFormat="1" ht="15.95" customHeight="1" x14ac:dyDescent="0.2">
      <c r="A59" s="48"/>
      <c r="B59" s="48"/>
      <c r="C59" s="48"/>
      <c r="D59" s="48"/>
      <c r="E59" s="49"/>
      <c r="F59" s="49"/>
      <c r="G59" s="50"/>
      <c r="H59" s="50"/>
      <c r="I59" s="50"/>
      <c r="J59" s="50"/>
      <c r="K59" s="50"/>
      <c r="L59" s="53"/>
    </row>
    <row r="60" spans="1:12" s="44" customFormat="1" ht="15.95" customHeight="1" x14ac:dyDescent="0.2">
      <c r="A60" s="48"/>
      <c r="B60" s="48"/>
      <c r="C60" s="48"/>
      <c r="D60" s="48"/>
      <c r="E60" s="49"/>
      <c r="F60" s="49"/>
      <c r="G60" s="50"/>
      <c r="H60" s="50"/>
      <c r="I60" s="50"/>
      <c r="J60" s="50"/>
      <c r="K60" s="50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1"/>
      <c r="B64" s="2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44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1"/>
      <c r="B70" s="2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44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1"/>
      <c r="B75" s="2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44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1"/>
      <c r="B83" s="2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47"/>
      <c r="B84" s="54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1"/>
      <c r="B85" s="1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44" customFormat="1" ht="15.95" customHeight="1" x14ac:dyDescent="0.2">
      <c r="A86" s="47"/>
      <c r="G86" s="56"/>
      <c r="H86" s="56"/>
      <c r="I86" s="57"/>
      <c r="K86" s="57"/>
    </row>
    <row r="87" spans="1:12" s="13" customFormat="1" ht="15.95" customHeight="1" x14ac:dyDescent="0.2">
      <c r="A87" s="21"/>
      <c r="B87" s="21"/>
      <c r="C87" s="47"/>
      <c r="D87" s="47"/>
      <c r="E87" s="47"/>
      <c r="F87" s="48"/>
      <c r="G87" s="58"/>
      <c r="H87" s="58"/>
      <c r="I87" s="47"/>
      <c r="J87" s="58"/>
      <c r="K87" s="47"/>
      <c r="L87" s="47"/>
    </row>
    <row r="88" spans="1:12" s="22" customFormat="1" ht="15.95" customHeight="1" x14ac:dyDescent="0.2">
      <c r="A88" s="1"/>
      <c r="B88" s="2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ht="15.95" customHeigh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1"/>
      <c r="B92" s="2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1"/>
      <c r="B99" s="2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1"/>
      <c r="B105" s="2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1"/>
      <c r="B110" s="2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1"/>
      <c r="B118" s="2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B119" s="54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1"/>
      <c r="B120" s="1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</sheetData>
  <mergeCells count="17">
    <mergeCell ref="K3:K4"/>
    <mergeCell ref="L3:L4"/>
    <mergeCell ref="M3:M4"/>
    <mergeCell ref="A46:M46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  <mergeCell ref="A44:M44"/>
    <mergeCell ref="A45:M45"/>
    <mergeCell ref="J3:J4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0.7109375" style="52" customWidth="1"/>
    <col min="2" max="2" width="30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9.950000000000003" customHeight="1" x14ac:dyDescent="0.2">
      <c r="A2" s="39" t="s">
        <v>108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4.7</v>
      </c>
      <c r="D6" s="11">
        <v>8.1999999999999993</v>
      </c>
      <c r="E6" s="11">
        <v>9.4</v>
      </c>
      <c r="F6" s="11">
        <v>7.1</v>
      </c>
      <c r="G6" s="11">
        <v>12.3</v>
      </c>
      <c r="H6" s="11">
        <v>14.1</v>
      </c>
      <c r="I6" s="11">
        <v>9.4</v>
      </c>
      <c r="J6" s="11">
        <v>16.399999999999999</v>
      </c>
      <c r="K6" s="11">
        <v>20.5</v>
      </c>
      <c r="L6" s="11">
        <v>24.6</v>
      </c>
      <c r="M6" s="11">
        <v>2.4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5.0999999999999996</v>
      </c>
      <c r="D7" s="11">
        <v>8.1999999999999993</v>
      </c>
      <c r="E7" s="11">
        <v>10.199999999999999</v>
      </c>
      <c r="F7" s="11">
        <v>7.7</v>
      </c>
      <c r="G7" s="11">
        <v>12.3</v>
      </c>
      <c r="H7" s="11">
        <v>15.3</v>
      </c>
      <c r="I7" s="11">
        <v>10.199999999999999</v>
      </c>
      <c r="J7" s="11">
        <v>16.399999999999999</v>
      </c>
      <c r="K7" s="11">
        <v>20.5</v>
      </c>
      <c r="L7" s="11">
        <v>24.6</v>
      </c>
      <c r="M7" s="11">
        <v>2.6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4.4000000000000004</v>
      </c>
      <c r="D8" s="11">
        <v>8.1999999999999993</v>
      </c>
      <c r="E8" s="11">
        <v>8.8000000000000007</v>
      </c>
      <c r="F8" s="11">
        <v>6.6</v>
      </c>
      <c r="G8" s="11">
        <v>12.3</v>
      </c>
      <c r="H8" s="11">
        <v>13.2</v>
      </c>
      <c r="I8" s="11">
        <v>8.8000000000000007</v>
      </c>
      <c r="J8" s="11">
        <v>16.399999999999999</v>
      </c>
      <c r="K8" s="11">
        <v>20.5</v>
      </c>
      <c r="L8" s="11">
        <v>24.6</v>
      </c>
      <c r="M8" s="11">
        <v>2.2000000000000002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3.2</v>
      </c>
      <c r="D11" s="11">
        <v>5.6</v>
      </c>
      <c r="E11" s="11">
        <v>6.4</v>
      </c>
      <c r="F11" s="11">
        <v>4.8</v>
      </c>
      <c r="G11" s="11">
        <v>8.4</v>
      </c>
      <c r="H11" s="11">
        <v>9.6</v>
      </c>
      <c r="I11" s="11">
        <v>6.4</v>
      </c>
      <c r="J11" s="11">
        <v>11.2</v>
      </c>
      <c r="K11" s="11">
        <v>14</v>
      </c>
      <c r="L11" s="11">
        <v>16.8</v>
      </c>
      <c r="M11" s="11">
        <v>1.6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3.2</v>
      </c>
      <c r="D12" s="11">
        <v>5.6</v>
      </c>
      <c r="E12" s="11">
        <v>6.4</v>
      </c>
      <c r="F12" s="11">
        <v>4.8</v>
      </c>
      <c r="G12" s="11">
        <v>8.4</v>
      </c>
      <c r="H12" s="11">
        <v>9.6</v>
      </c>
      <c r="I12" s="11">
        <v>6.4</v>
      </c>
      <c r="J12" s="11">
        <v>11.2</v>
      </c>
      <c r="K12" s="11">
        <v>14</v>
      </c>
      <c r="L12" s="11">
        <v>16.8</v>
      </c>
      <c r="M12" s="11">
        <v>1.6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4.4000000000000004</v>
      </c>
      <c r="D13" s="11">
        <v>7.2</v>
      </c>
      <c r="E13" s="11">
        <v>8.8000000000000007</v>
      </c>
      <c r="F13" s="11">
        <v>6.6</v>
      </c>
      <c r="G13" s="11">
        <v>10.8</v>
      </c>
      <c r="H13" s="11">
        <v>13.2</v>
      </c>
      <c r="I13" s="11">
        <v>8.8000000000000007</v>
      </c>
      <c r="J13" s="11">
        <v>14.4</v>
      </c>
      <c r="K13" s="11">
        <v>18</v>
      </c>
      <c r="L13" s="11">
        <v>21.6</v>
      </c>
      <c r="M13" s="11">
        <v>2.2000000000000002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4.8</v>
      </c>
      <c r="D14" s="11">
        <v>8.1999999999999993</v>
      </c>
      <c r="E14" s="11">
        <v>9.6</v>
      </c>
      <c r="F14" s="11">
        <v>7.2</v>
      </c>
      <c r="G14" s="11">
        <v>12.3</v>
      </c>
      <c r="H14" s="11">
        <v>14.4</v>
      </c>
      <c r="I14" s="11">
        <v>9.6</v>
      </c>
      <c r="J14" s="11">
        <v>16.399999999999999</v>
      </c>
      <c r="K14" s="11">
        <v>20.5</v>
      </c>
      <c r="L14" s="11">
        <v>24.6</v>
      </c>
      <c r="M14" s="11">
        <v>2.4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4.8</v>
      </c>
      <c r="D15" s="11">
        <v>8.1999999999999993</v>
      </c>
      <c r="E15" s="11">
        <v>9.6</v>
      </c>
      <c r="F15" s="11">
        <v>7.2</v>
      </c>
      <c r="G15" s="11">
        <v>12.3</v>
      </c>
      <c r="H15" s="11">
        <v>14.4</v>
      </c>
      <c r="I15" s="11">
        <v>9.6</v>
      </c>
      <c r="J15" s="11">
        <v>16.399999999999999</v>
      </c>
      <c r="K15" s="11">
        <v>20.5</v>
      </c>
      <c r="L15" s="11">
        <v>24.6</v>
      </c>
      <c r="M15" s="11">
        <v>2.4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4.8</v>
      </c>
      <c r="D16" s="11">
        <v>8.1999999999999993</v>
      </c>
      <c r="E16" s="11">
        <v>9.6</v>
      </c>
      <c r="F16" s="11">
        <v>7.2</v>
      </c>
      <c r="G16" s="11">
        <v>12.3</v>
      </c>
      <c r="H16" s="11">
        <v>14.4</v>
      </c>
      <c r="I16" s="11">
        <v>9.6</v>
      </c>
      <c r="J16" s="11">
        <v>16.399999999999999</v>
      </c>
      <c r="K16" s="11">
        <v>20.5</v>
      </c>
      <c r="L16" s="11">
        <v>24.6</v>
      </c>
      <c r="M16" s="11">
        <v>2.4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4.4000000000000004</v>
      </c>
      <c r="D19" s="11">
        <v>7.6</v>
      </c>
      <c r="E19" s="11">
        <v>8.8000000000000007</v>
      </c>
      <c r="F19" s="11">
        <v>6.6</v>
      </c>
      <c r="G19" s="11">
        <v>11.4</v>
      </c>
      <c r="H19" s="11">
        <v>13.2</v>
      </c>
      <c r="I19" s="11">
        <v>8.8000000000000007</v>
      </c>
      <c r="J19" s="11">
        <v>15.2</v>
      </c>
      <c r="K19" s="11">
        <v>19</v>
      </c>
      <c r="L19" s="11">
        <v>22.8</v>
      </c>
      <c r="M19" s="11">
        <v>2.2000000000000002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4.4000000000000004</v>
      </c>
      <c r="D20" s="11">
        <v>7.6</v>
      </c>
      <c r="E20" s="11">
        <v>8.8000000000000007</v>
      </c>
      <c r="F20" s="11">
        <v>6.6</v>
      </c>
      <c r="G20" s="11">
        <v>11.4</v>
      </c>
      <c r="H20" s="11">
        <v>13.2</v>
      </c>
      <c r="I20" s="11">
        <v>8.8000000000000007</v>
      </c>
      <c r="J20" s="11">
        <v>15.2</v>
      </c>
      <c r="K20" s="11">
        <v>19</v>
      </c>
      <c r="L20" s="11">
        <v>22.8</v>
      </c>
      <c r="M20" s="11">
        <v>2.2000000000000002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4.7</v>
      </c>
      <c r="D21" s="11">
        <v>8</v>
      </c>
      <c r="E21" s="11">
        <v>9.4</v>
      </c>
      <c r="F21" s="11">
        <v>7.1</v>
      </c>
      <c r="G21" s="11">
        <v>12</v>
      </c>
      <c r="H21" s="11">
        <v>14.1</v>
      </c>
      <c r="I21" s="11">
        <v>9.4</v>
      </c>
      <c r="J21" s="11">
        <v>16</v>
      </c>
      <c r="K21" s="11">
        <v>20</v>
      </c>
      <c r="L21" s="11">
        <v>24</v>
      </c>
      <c r="M21" s="11">
        <v>2.4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4.7</v>
      </c>
      <c r="D22" s="11">
        <v>7.6</v>
      </c>
      <c r="E22" s="11">
        <v>9.4</v>
      </c>
      <c r="F22" s="11">
        <v>7.1</v>
      </c>
      <c r="G22" s="11">
        <v>11.4</v>
      </c>
      <c r="H22" s="11">
        <v>14.1</v>
      </c>
      <c r="I22" s="11">
        <v>9.4</v>
      </c>
      <c r="J22" s="11">
        <v>15.2</v>
      </c>
      <c r="K22" s="11">
        <v>19</v>
      </c>
      <c r="L22" s="11">
        <v>22.8</v>
      </c>
      <c r="M22" s="11">
        <v>2.4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4.7</v>
      </c>
      <c r="D23" s="11">
        <v>8</v>
      </c>
      <c r="E23" s="11">
        <v>9.4</v>
      </c>
      <c r="F23" s="11">
        <v>7.1</v>
      </c>
      <c r="G23" s="11">
        <v>12</v>
      </c>
      <c r="H23" s="11">
        <v>14.1</v>
      </c>
      <c r="I23" s="11">
        <v>9.4</v>
      </c>
      <c r="J23" s="11">
        <v>16</v>
      </c>
      <c r="K23" s="11">
        <v>20</v>
      </c>
      <c r="L23" s="11">
        <v>24</v>
      </c>
      <c r="M23" s="11">
        <v>2.4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89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3.2</v>
      </c>
      <c r="D26" s="11">
        <v>6</v>
      </c>
      <c r="E26" s="11">
        <v>6.4</v>
      </c>
      <c r="F26" s="11">
        <v>4.8</v>
      </c>
      <c r="G26" s="11">
        <v>9</v>
      </c>
      <c r="H26" s="11">
        <v>9.6</v>
      </c>
      <c r="I26" s="11">
        <v>6.4</v>
      </c>
      <c r="J26" s="11">
        <v>12</v>
      </c>
      <c r="K26" s="11">
        <v>15</v>
      </c>
      <c r="L26" s="11">
        <v>18</v>
      </c>
      <c r="M26" s="11">
        <v>1.6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2.8</v>
      </c>
      <c r="D27" s="11">
        <v>5</v>
      </c>
      <c r="E27" s="11">
        <v>5.6</v>
      </c>
      <c r="F27" s="11">
        <v>4.2</v>
      </c>
      <c r="G27" s="11">
        <v>7.5</v>
      </c>
      <c r="H27" s="11">
        <v>8.4</v>
      </c>
      <c r="I27" s="11">
        <v>5.6</v>
      </c>
      <c r="J27" s="11">
        <v>10</v>
      </c>
      <c r="K27" s="11">
        <v>12.5</v>
      </c>
      <c r="L27" s="11">
        <v>15</v>
      </c>
      <c r="M27" s="11">
        <v>1.4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3.2</v>
      </c>
      <c r="D28" s="11">
        <v>6</v>
      </c>
      <c r="E28" s="11">
        <v>6.4</v>
      </c>
      <c r="F28" s="11">
        <v>4.8</v>
      </c>
      <c r="G28" s="11">
        <v>9</v>
      </c>
      <c r="H28" s="11">
        <v>9.6</v>
      </c>
      <c r="I28" s="11">
        <v>6.4</v>
      </c>
      <c r="J28" s="11">
        <v>12</v>
      </c>
      <c r="K28" s="11">
        <v>15</v>
      </c>
      <c r="L28" s="11">
        <v>18</v>
      </c>
      <c r="M28" s="11">
        <v>1.6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2.8</v>
      </c>
      <c r="D29" s="11">
        <v>5</v>
      </c>
      <c r="E29" s="11">
        <v>5.6</v>
      </c>
      <c r="F29" s="11">
        <v>4.2</v>
      </c>
      <c r="G29" s="11">
        <v>7.5</v>
      </c>
      <c r="H29" s="11">
        <v>8.4</v>
      </c>
      <c r="I29" s="11">
        <v>5.6</v>
      </c>
      <c r="J29" s="11">
        <v>10</v>
      </c>
      <c r="K29" s="11">
        <v>12.5</v>
      </c>
      <c r="L29" s="11">
        <v>15</v>
      </c>
      <c r="M29" s="11">
        <v>1.4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3.2</v>
      </c>
      <c r="D30" s="11">
        <v>6</v>
      </c>
      <c r="E30" s="11">
        <v>6.4</v>
      </c>
      <c r="F30" s="11">
        <v>4.8</v>
      </c>
      <c r="G30" s="11">
        <v>9</v>
      </c>
      <c r="H30" s="11">
        <v>9.6</v>
      </c>
      <c r="I30" s="11">
        <v>6.4</v>
      </c>
      <c r="J30" s="11">
        <v>12</v>
      </c>
      <c r="K30" s="11">
        <v>15</v>
      </c>
      <c r="L30" s="11">
        <v>18</v>
      </c>
      <c r="M30" s="11">
        <v>1.6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43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3.4</v>
      </c>
      <c r="D33" s="11">
        <v>6.4</v>
      </c>
      <c r="E33" s="11">
        <v>6.8</v>
      </c>
      <c r="F33" s="11">
        <v>5.0999999999999996</v>
      </c>
      <c r="G33" s="11">
        <v>9.6</v>
      </c>
      <c r="H33" s="11">
        <v>10.199999999999999</v>
      </c>
      <c r="I33" s="11">
        <v>6.8</v>
      </c>
      <c r="J33" s="11">
        <v>12.8</v>
      </c>
      <c r="K33" s="11">
        <v>16</v>
      </c>
      <c r="L33" s="11">
        <v>19.2</v>
      </c>
      <c r="M33" s="11">
        <v>1.7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4.8</v>
      </c>
      <c r="D34" s="11">
        <v>7.6</v>
      </c>
      <c r="E34" s="11">
        <v>9.6</v>
      </c>
      <c r="F34" s="11">
        <v>7.2</v>
      </c>
      <c r="G34" s="11">
        <v>11.4</v>
      </c>
      <c r="H34" s="11">
        <v>14.4</v>
      </c>
      <c r="I34" s="11">
        <v>9.6</v>
      </c>
      <c r="J34" s="11">
        <v>15.2</v>
      </c>
      <c r="K34" s="11">
        <v>19</v>
      </c>
      <c r="L34" s="11">
        <v>22.8</v>
      </c>
      <c r="M34" s="11">
        <v>2.4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4</v>
      </c>
      <c r="D35" s="11">
        <v>6.8</v>
      </c>
      <c r="E35" s="11">
        <v>8</v>
      </c>
      <c r="F35" s="11">
        <v>6</v>
      </c>
      <c r="G35" s="11">
        <v>10.199999999999999</v>
      </c>
      <c r="H35" s="11">
        <v>12</v>
      </c>
      <c r="I35" s="11">
        <v>8</v>
      </c>
      <c r="J35" s="11">
        <v>13.6</v>
      </c>
      <c r="K35" s="11">
        <v>17</v>
      </c>
      <c r="L35" s="11">
        <v>20.399999999999999</v>
      </c>
      <c r="M35" s="11">
        <v>2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3.1</v>
      </c>
      <c r="D36" s="11">
        <v>5.2</v>
      </c>
      <c r="E36" s="11">
        <v>6.2</v>
      </c>
      <c r="F36" s="11">
        <v>4.7</v>
      </c>
      <c r="G36" s="11">
        <v>7.8</v>
      </c>
      <c r="H36" s="11">
        <v>9.3000000000000007</v>
      </c>
      <c r="I36" s="11">
        <v>6.2</v>
      </c>
      <c r="J36" s="11">
        <v>10.4</v>
      </c>
      <c r="K36" s="11">
        <v>13</v>
      </c>
      <c r="L36" s="11">
        <v>15.6</v>
      </c>
      <c r="M36" s="11">
        <v>1.6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4.5</v>
      </c>
      <c r="D37" s="11">
        <v>7.4</v>
      </c>
      <c r="E37" s="11">
        <v>9</v>
      </c>
      <c r="F37" s="11">
        <v>6.8</v>
      </c>
      <c r="G37" s="11">
        <v>11.1</v>
      </c>
      <c r="H37" s="11">
        <v>13.5</v>
      </c>
      <c r="I37" s="11">
        <v>9</v>
      </c>
      <c r="J37" s="11">
        <v>14.8</v>
      </c>
      <c r="K37" s="11">
        <v>18.5</v>
      </c>
      <c r="L37" s="11">
        <v>22.2</v>
      </c>
      <c r="M37" s="11">
        <v>2.2999999999999998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4.5</v>
      </c>
      <c r="D38" s="11">
        <v>7.4</v>
      </c>
      <c r="E38" s="11">
        <v>9</v>
      </c>
      <c r="F38" s="11">
        <v>6.8</v>
      </c>
      <c r="G38" s="11">
        <v>11.1</v>
      </c>
      <c r="H38" s="11">
        <v>13.5</v>
      </c>
      <c r="I38" s="11">
        <v>9</v>
      </c>
      <c r="J38" s="11">
        <v>14.8</v>
      </c>
      <c r="K38" s="11">
        <v>18.5</v>
      </c>
      <c r="L38" s="11">
        <v>22.2</v>
      </c>
      <c r="M38" s="11">
        <v>2.2999999999999998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4.5</v>
      </c>
      <c r="D39" s="11">
        <v>7.4</v>
      </c>
      <c r="E39" s="11">
        <v>9</v>
      </c>
      <c r="F39" s="11">
        <v>6.8</v>
      </c>
      <c r="G39" s="11">
        <v>11.1</v>
      </c>
      <c r="H39" s="11">
        <v>13.5</v>
      </c>
      <c r="I39" s="11">
        <v>9</v>
      </c>
      <c r="J39" s="11">
        <v>14.8</v>
      </c>
      <c r="K39" s="11">
        <v>18.5</v>
      </c>
      <c r="L39" s="11">
        <v>22.2</v>
      </c>
      <c r="M39" s="11">
        <v>2.2999999999999998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46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6.1</v>
      </c>
      <c r="D42" s="11">
        <v>10.4</v>
      </c>
      <c r="E42" s="11">
        <v>12.2</v>
      </c>
      <c r="F42" s="11">
        <v>9.1999999999999993</v>
      </c>
      <c r="G42" s="11">
        <v>15.6</v>
      </c>
      <c r="H42" s="11">
        <v>18.3</v>
      </c>
      <c r="I42" s="11">
        <v>12.2</v>
      </c>
      <c r="J42" s="11">
        <v>20.8</v>
      </c>
      <c r="K42" s="11">
        <v>26</v>
      </c>
      <c r="L42" s="11">
        <v>31.2</v>
      </c>
      <c r="M42" s="11">
        <v>3.1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163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24.75" customHeight="1" x14ac:dyDescent="0.2">
      <c r="A45" s="33" t="s">
        <v>166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13" customFormat="1" ht="24.75" customHeight="1" x14ac:dyDescent="0.2">
      <c r="A46" s="33" t="s">
        <v>144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s="13" customFormat="1" ht="24.75" customHeight="1" x14ac:dyDescent="0.2">
      <c r="A47" s="33" t="s">
        <v>145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3" s="13" customFormat="1" ht="26.25" customHeight="1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s="13" customFormat="1" ht="15.95" customHeight="1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1:13" s="13" customFormat="1" ht="15.95" customHeight="1" x14ac:dyDescent="0.2">
      <c r="A50" s="23"/>
      <c r="C50" s="24"/>
      <c r="D50" s="24"/>
      <c r="E50" s="24"/>
      <c r="F50" s="24"/>
      <c r="G50" s="24"/>
      <c r="H50" s="24"/>
      <c r="I50" s="24"/>
      <c r="J50" s="24"/>
      <c r="K50" s="24"/>
      <c r="L50" s="45"/>
      <c r="M50" s="45"/>
    </row>
    <row r="51" spans="1:13" ht="19.5" customHeight="1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3" ht="15.95" customHeight="1" x14ac:dyDescent="0.2">
      <c r="A52" s="30"/>
      <c r="B52" s="30"/>
      <c r="C52" s="30"/>
      <c r="D52" s="30"/>
      <c r="E52" s="30"/>
      <c r="F52" s="13"/>
      <c r="G52" s="30"/>
      <c r="H52" s="30"/>
      <c r="I52" s="30"/>
      <c r="J52" s="30"/>
      <c r="K52" s="30"/>
    </row>
    <row r="53" spans="1:13" ht="15.95" customHeight="1" x14ac:dyDescent="0.2">
      <c r="A53" s="48"/>
      <c r="B53" s="48"/>
      <c r="C53" s="48"/>
      <c r="D53" s="48"/>
      <c r="E53" s="49"/>
      <c r="F53" s="49"/>
      <c r="G53" s="50"/>
      <c r="H53" s="50"/>
      <c r="I53" s="50"/>
      <c r="J53" s="50"/>
      <c r="K53" s="50"/>
      <c r="L53" s="48"/>
    </row>
    <row r="54" spans="1:13" s="44" customFormat="1" ht="15.95" customHeight="1" x14ac:dyDescent="0.2">
      <c r="A54" s="48"/>
      <c r="B54" s="48"/>
      <c r="C54" s="48"/>
      <c r="D54" s="48"/>
      <c r="E54" s="49"/>
      <c r="F54" s="49"/>
      <c r="G54" s="50"/>
      <c r="H54" s="50"/>
      <c r="I54" s="50"/>
      <c r="J54" s="50"/>
      <c r="K54" s="50"/>
      <c r="L54" s="51"/>
    </row>
    <row r="55" spans="1:13" s="44" customFormat="1" ht="15.95" customHeight="1" x14ac:dyDescent="0.2">
      <c r="A55" s="48"/>
      <c r="B55" s="48"/>
      <c r="C55" s="48"/>
      <c r="D55" s="48"/>
      <c r="E55" s="49"/>
      <c r="F55" s="49"/>
      <c r="G55" s="52"/>
      <c r="H55" s="52"/>
      <c r="I55" s="52"/>
      <c r="J55" s="52"/>
      <c r="K55" s="52"/>
      <c r="L55" s="47"/>
    </row>
    <row r="56" spans="1:13" s="44" customFormat="1" ht="15.95" customHeight="1" x14ac:dyDescent="0.2">
      <c r="A56" s="48"/>
      <c r="B56" s="48"/>
      <c r="C56" s="48"/>
      <c r="D56" s="48"/>
      <c r="E56" s="49"/>
      <c r="F56" s="49"/>
      <c r="G56" s="50"/>
      <c r="H56" s="50"/>
      <c r="I56" s="50"/>
      <c r="J56" s="50"/>
      <c r="K56" s="50"/>
      <c r="L56" s="53"/>
    </row>
    <row r="57" spans="1:13" s="5" customFormat="1" ht="15.95" customHeight="1" x14ac:dyDescent="0.2">
      <c r="A57" s="48"/>
      <c r="B57" s="48"/>
      <c r="C57" s="48"/>
      <c r="D57" s="48"/>
      <c r="E57" s="49"/>
      <c r="F57" s="49"/>
      <c r="G57" s="50"/>
      <c r="H57" s="50"/>
      <c r="I57" s="50"/>
      <c r="J57" s="50"/>
      <c r="K57" s="50"/>
      <c r="L57" s="53"/>
    </row>
    <row r="58" spans="1:13" s="5" customFormat="1" ht="15.95" customHeight="1" x14ac:dyDescent="0.2">
      <c r="A58" s="48"/>
      <c r="B58" s="48"/>
      <c r="C58" s="48"/>
      <c r="D58" s="48"/>
      <c r="E58" s="49"/>
      <c r="F58" s="49"/>
      <c r="G58" s="52"/>
      <c r="H58" s="52"/>
      <c r="I58" s="52"/>
      <c r="J58" s="52"/>
      <c r="K58" s="52"/>
      <c r="L58" s="53"/>
    </row>
    <row r="59" spans="1:13" s="44" customFormat="1" ht="15.95" customHeight="1" x14ac:dyDescent="0.2">
      <c r="A59" s="48"/>
      <c r="B59" s="48"/>
      <c r="C59" s="48"/>
      <c r="D59" s="48"/>
      <c r="E59" s="49"/>
      <c r="F59" s="49"/>
      <c r="G59" s="50"/>
      <c r="H59" s="50"/>
      <c r="I59" s="50"/>
      <c r="J59" s="50"/>
      <c r="K59" s="50"/>
      <c r="L59" s="53"/>
    </row>
    <row r="60" spans="1:13" s="13" customFormat="1" ht="15.95" customHeight="1" x14ac:dyDescent="0.2">
      <c r="A60" s="48"/>
      <c r="B60" s="48"/>
      <c r="C60" s="48"/>
      <c r="D60" s="48"/>
      <c r="E60" s="49"/>
      <c r="F60" s="49"/>
      <c r="G60" s="50"/>
      <c r="H60" s="50"/>
      <c r="I60" s="50"/>
      <c r="J60" s="50"/>
      <c r="K60" s="50"/>
      <c r="L60" s="53"/>
    </row>
    <row r="61" spans="1:13" s="13" customFormat="1" ht="15.95" customHeight="1" x14ac:dyDescent="0.2">
      <c r="A61" s="48"/>
      <c r="B61" s="48"/>
      <c r="C61" s="48"/>
      <c r="D61" s="48"/>
      <c r="E61" s="49"/>
      <c r="F61" s="49"/>
      <c r="G61" s="50"/>
      <c r="H61" s="50"/>
      <c r="I61" s="50"/>
      <c r="J61" s="50"/>
      <c r="K61" s="50"/>
      <c r="L61" s="53"/>
    </row>
    <row r="62" spans="1:13" s="13" customFormat="1" ht="15.95" customHeight="1" x14ac:dyDescent="0.2">
      <c r="A62" s="48"/>
      <c r="B62" s="48"/>
      <c r="C62" s="48"/>
      <c r="D62" s="48"/>
      <c r="E62" s="49"/>
      <c r="F62" s="49"/>
      <c r="G62" s="50"/>
      <c r="H62" s="50"/>
      <c r="I62" s="50"/>
      <c r="J62" s="50"/>
      <c r="K62" s="50"/>
      <c r="L62" s="53"/>
    </row>
    <row r="63" spans="1:13" s="44" customFormat="1" ht="15.95" customHeight="1" x14ac:dyDescent="0.2">
      <c r="A63" s="48"/>
      <c r="B63" s="48"/>
      <c r="C63" s="48"/>
      <c r="D63" s="48"/>
      <c r="E63" s="49"/>
      <c r="F63" s="49"/>
      <c r="G63" s="50"/>
      <c r="H63" s="50"/>
      <c r="I63" s="50"/>
      <c r="J63" s="50"/>
      <c r="K63" s="50"/>
      <c r="L63" s="53"/>
    </row>
    <row r="64" spans="1:13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1"/>
      <c r="B67" s="2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44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1"/>
      <c r="B73" s="2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44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1"/>
      <c r="B78" s="2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44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47"/>
      <c r="B84" s="54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47"/>
      <c r="B85" s="54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13" customFormat="1" ht="15.95" customHeight="1" x14ac:dyDescent="0.2">
      <c r="A86" s="1"/>
      <c r="B86" s="2"/>
      <c r="C86" s="55"/>
      <c r="D86" s="55"/>
      <c r="E86" s="55"/>
      <c r="F86" s="53"/>
      <c r="G86" s="53"/>
      <c r="H86" s="53"/>
      <c r="I86" s="53"/>
      <c r="J86" s="53"/>
      <c r="K86" s="53"/>
      <c r="L86" s="53"/>
    </row>
    <row r="87" spans="1:12" s="13" customFormat="1" ht="15.95" customHeight="1" x14ac:dyDescent="0.2">
      <c r="A87" s="47"/>
      <c r="B87" s="54"/>
      <c r="C87" s="55"/>
      <c r="D87" s="55"/>
      <c r="E87" s="55"/>
      <c r="F87" s="53"/>
      <c r="G87" s="53"/>
      <c r="H87" s="53"/>
      <c r="I87" s="53"/>
      <c r="J87" s="53"/>
      <c r="K87" s="53"/>
      <c r="L87" s="53"/>
    </row>
    <row r="88" spans="1:12" s="13" customFormat="1" ht="15.95" customHeight="1" x14ac:dyDescent="0.2">
      <c r="A88" s="1"/>
      <c r="B88" s="1"/>
      <c r="C88" s="55"/>
      <c r="D88" s="55"/>
      <c r="E88" s="55"/>
      <c r="F88" s="53"/>
      <c r="G88" s="53"/>
      <c r="H88" s="53"/>
      <c r="I88" s="53"/>
      <c r="J88" s="53"/>
      <c r="K88" s="53"/>
      <c r="L88" s="53"/>
    </row>
    <row r="89" spans="1:12" s="44" customFormat="1" ht="15.95" customHeight="1" x14ac:dyDescent="0.2">
      <c r="A89" s="47"/>
      <c r="G89" s="56"/>
      <c r="H89" s="56"/>
      <c r="I89" s="57"/>
      <c r="K89" s="57"/>
    </row>
    <row r="90" spans="1:12" s="13" customFormat="1" ht="15.95" customHeight="1" x14ac:dyDescent="0.2">
      <c r="A90" s="21"/>
      <c r="B90" s="21"/>
      <c r="C90" s="47"/>
      <c r="D90" s="47"/>
      <c r="E90" s="47"/>
      <c r="F90" s="48"/>
      <c r="G90" s="58"/>
      <c r="H90" s="58"/>
      <c r="I90" s="47"/>
      <c r="J90" s="58"/>
      <c r="K90" s="47"/>
      <c r="L90" s="47"/>
    </row>
    <row r="91" spans="1:12" s="22" customFormat="1" ht="15.95" customHeight="1" x14ac:dyDescent="0.2">
      <c r="A91" s="1"/>
      <c r="B91" s="2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ht="15.95" customHeigh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1"/>
      <c r="B95" s="2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1"/>
      <c r="B102" s="2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1"/>
      <c r="B108" s="2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1"/>
      <c r="B113" s="2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B119" s="54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47"/>
      <c r="B120" s="54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1"/>
      <c r="B121" s="2"/>
      <c r="C121" s="59"/>
      <c r="D121" s="59"/>
      <c r="E121" s="59"/>
      <c r="F121" s="53"/>
      <c r="G121" s="53"/>
      <c r="H121" s="53"/>
      <c r="I121" s="53"/>
      <c r="J121" s="53"/>
      <c r="K121" s="53"/>
      <c r="L121" s="53"/>
    </row>
    <row r="122" spans="1:12" s="44" customFormat="1" x14ac:dyDescent="0.2">
      <c r="A122" s="47"/>
      <c r="B122" s="54"/>
      <c r="C122" s="59"/>
      <c r="D122" s="59"/>
      <c r="E122" s="59"/>
      <c r="F122" s="53"/>
      <c r="G122" s="53"/>
      <c r="H122" s="53"/>
      <c r="I122" s="53"/>
      <c r="J122" s="53"/>
      <c r="K122" s="53"/>
      <c r="L122" s="53"/>
    </row>
    <row r="123" spans="1:12" s="44" customFormat="1" x14ac:dyDescent="0.2">
      <c r="A123" s="1"/>
      <c r="B123" s="1"/>
      <c r="C123" s="59"/>
      <c r="D123" s="59"/>
      <c r="E123" s="59"/>
      <c r="F123" s="53"/>
      <c r="G123" s="53"/>
      <c r="H123" s="53"/>
      <c r="I123" s="53"/>
      <c r="J123" s="53"/>
      <c r="K123" s="53"/>
      <c r="L123" s="53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  <row r="151" spans="1:11" s="44" customFormat="1" x14ac:dyDescent="0.2">
      <c r="A151" s="47"/>
      <c r="G151" s="56"/>
      <c r="H151" s="56"/>
      <c r="I151" s="57"/>
      <c r="K151" s="57"/>
    </row>
    <row r="152" spans="1:11" s="44" customFormat="1" x14ac:dyDescent="0.2">
      <c r="A152" s="47"/>
      <c r="G152" s="56"/>
      <c r="H152" s="56"/>
      <c r="I152" s="57"/>
      <c r="K152" s="57"/>
    </row>
    <row r="153" spans="1:11" s="44" customFormat="1" x14ac:dyDescent="0.2">
      <c r="A153" s="47"/>
      <c r="G153" s="56"/>
      <c r="H153" s="56"/>
      <c r="I153" s="57"/>
      <c r="K153" s="57"/>
    </row>
  </sheetData>
  <mergeCells count="20">
    <mergeCell ref="A44:M44"/>
    <mergeCell ref="A46:M46"/>
    <mergeCell ref="A45:M45"/>
    <mergeCell ref="A49:M49"/>
    <mergeCell ref="A47:M47"/>
    <mergeCell ref="A48:M48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 verticalCentered="1"/>
  <pageMargins left="0" right="0" top="0.19652777777777777" bottom="0.19652777777777777" header="0.51180555555555562" footer="0.51180555555555562"/>
  <pageSetup paperSize="9" scale="68" firstPageNumber="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0.7109375" style="52" customWidth="1"/>
    <col min="2" max="2" width="30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9.950000000000003" customHeight="1" x14ac:dyDescent="0.2">
      <c r="A2" s="39" t="s">
        <v>116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90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0</v>
      </c>
      <c r="C6" s="10">
        <v>5.8</v>
      </c>
      <c r="D6" s="11">
        <v>10.199999999999999</v>
      </c>
      <c r="E6" s="11">
        <v>11.6</v>
      </c>
      <c r="F6" s="11">
        <v>8.6999999999999993</v>
      </c>
      <c r="G6" s="11">
        <v>15.3</v>
      </c>
      <c r="H6" s="11">
        <v>17.399999999999999</v>
      </c>
      <c r="I6" s="11">
        <v>11.6</v>
      </c>
      <c r="J6" s="11">
        <v>20.399999999999999</v>
      </c>
      <c r="K6" s="11">
        <v>25.5</v>
      </c>
      <c r="L6" s="11">
        <v>30.6</v>
      </c>
      <c r="M6" s="11">
        <v>2.9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6.3</v>
      </c>
      <c r="D7" s="11">
        <v>10.199999999999999</v>
      </c>
      <c r="E7" s="11">
        <v>12.6</v>
      </c>
      <c r="F7" s="11">
        <v>9.5</v>
      </c>
      <c r="G7" s="11">
        <v>15.3</v>
      </c>
      <c r="H7" s="11">
        <v>18.899999999999999</v>
      </c>
      <c r="I7" s="11">
        <v>12.6</v>
      </c>
      <c r="J7" s="11">
        <v>20.399999999999999</v>
      </c>
      <c r="K7" s="11">
        <v>25.5</v>
      </c>
      <c r="L7" s="11">
        <v>30.6</v>
      </c>
      <c r="M7" s="11">
        <v>3.2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5.4</v>
      </c>
      <c r="D8" s="11">
        <v>10.199999999999999</v>
      </c>
      <c r="E8" s="11">
        <v>10.8</v>
      </c>
      <c r="F8" s="11">
        <v>8.1</v>
      </c>
      <c r="G8" s="11">
        <v>15.3</v>
      </c>
      <c r="H8" s="11">
        <v>16.2</v>
      </c>
      <c r="I8" s="11">
        <v>10.8</v>
      </c>
      <c r="J8" s="11">
        <v>20.399999999999999</v>
      </c>
      <c r="K8" s="11">
        <v>25.5</v>
      </c>
      <c r="L8" s="11">
        <v>30.6</v>
      </c>
      <c r="M8" s="11">
        <v>2.7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91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3.7</v>
      </c>
      <c r="D11" s="11">
        <v>6.4</v>
      </c>
      <c r="E11" s="11">
        <v>7.4</v>
      </c>
      <c r="F11" s="11">
        <v>5.6</v>
      </c>
      <c r="G11" s="11">
        <v>9.6</v>
      </c>
      <c r="H11" s="11">
        <v>11.1</v>
      </c>
      <c r="I11" s="11">
        <v>7.4</v>
      </c>
      <c r="J11" s="11">
        <v>12.8</v>
      </c>
      <c r="K11" s="11">
        <v>16</v>
      </c>
      <c r="L11" s="11">
        <v>19.2</v>
      </c>
      <c r="M11" s="11">
        <v>1.9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3.7</v>
      </c>
      <c r="D12" s="11">
        <v>6.4</v>
      </c>
      <c r="E12" s="11">
        <v>7.4</v>
      </c>
      <c r="F12" s="11">
        <v>5.6</v>
      </c>
      <c r="G12" s="11">
        <v>9.6</v>
      </c>
      <c r="H12" s="11">
        <v>11.1</v>
      </c>
      <c r="I12" s="11">
        <v>7.4</v>
      </c>
      <c r="J12" s="11">
        <v>12.8</v>
      </c>
      <c r="K12" s="11">
        <v>16</v>
      </c>
      <c r="L12" s="11">
        <v>19.2</v>
      </c>
      <c r="M12" s="11">
        <v>1.9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5</v>
      </c>
      <c r="D13" s="11">
        <v>8.4</v>
      </c>
      <c r="E13" s="11">
        <v>10</v>
      </c>
      <c r="F13" s="11">
        <v>7.5</v>
      </c>
      <c r="G13" s="11">
        <v>12.6</v>
      </c>
      <c r="H13" s="11">
        <v>15</v>
      </c>
      <c r="I13" s="11">
        <v>10</v>
      </c>
      <c r="J13" s="11">
        <v>16.8</v>
      </c>
      <c r="K13" s="11">
        <v>21</v>
      </c>
      <c r="L13" s="11">
        <v>25.2</v>
      </c>
      <c r="M13" s="11">
        <v>2.5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5.6</v>
      </c>
      <c r="D14" s="11">
        <v>9.4</v>
      </c>
      <c r="E14" s="11">
        <v>11.2</v>
      </c>
      <c r="F14" s="11">
        <v>8.4</v>
      </c>
      <c r="G14" s="11">
        <v>14.1</v>
      </c>
      <c r="H14" s="11">
        <v>16.8</v>
      </c>
      <c r="I14" s="11">
        <v>11.2</v>
      </c>
      <c r="J14" s="11">
        <v>18.8</v>
      </c>
      <c r="K14" s="11">
        <v>23.5</v>
      </c>
      <c r="L14" s="11">
        <v>28.2</v>
      </c>
      <c r="M14" s="11">
        <v>2.8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5.6</v>
      </c>
      <c r="D15" s="11">
        <v>9.4</v>
      </c>
      <c r="E15" s="11">
        <v>11.2</v>
      </c>
      <c r="F15" s="11">
        <v>8.4</v>
      </c>
      <c r="G15" s="11">
        <v>14.1</v>
      </c>
      <c r="H15" s="11">
        <v>16.8</v>
      </c>
      <c r="I15" s="11">
        <v>11.2</v>
      </c>
      <c r="J15" s="11">
        <v>18.8</v>
      </c>
      <c r="K15" s="11">
        <v>23.5</v>
      </c>
      <c r="L15" s="11">
        <v>28.2</v>
      </c>
      <c r="M15" s="11">
        <v>2.8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5.6</v>
      </c>
      <c r="D16" s="11">
        <v>9.4</v>
      </c>
      <c r="E16" s="11">
        <v>11.2</v>
      </c>
      <c r="F16" s="11">
        <v>8.4</v>
      </c>
      <c r="G16" s="11">
        <v>14.1</v>
      </c>
      <c r="H16" s="11">
        <v>16.8</v>
      </c>
      <c r="I16" s="11">
        <v>11.2</v>
      </c>
      <c r="J16" s="11">
        <v>18.8</v>
      </c>
      <c r="K16" s="11">
        <v>23.5</v>
      </c>
      <c r="L16" s="11">
        <v>28.2</v>
      </c>
      <c r="M16" s="11">
        <v>2.8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4.4000000000000004</v>
      </c>
      <c r="D19" s="11">
        <v>7.6</v>
      </c>
      <c r="E19" s="11">
        <v>8.8000000000000007</v>
      </c>
      <c r="F19" s="11">
        <v>6.6</v>
      </c>
      <c r="G19" s="11">
        <v>11.4</v>
      </c>
      <c r="H19" s="11">
        <v>13.2</v>
      </c>
      <c r="I19" s="11">
        <v>8.8000000000000007</v>
      </c>
      <c r="J19" s="11">
        <v>15.2</v>
      </c>
      <c r="K19" s="11">
        <v>19</v>
      </c>
      <c r="L19" s="11">
        <v>22.8</v>
      </c>
      <c r="M19" s="11">
        <v>2.2000000000000002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4.4000000000000004</v>
      </c>
      <c r="D20" s="11">
        <v>7.6</v>
      </c>
      <c r="E20" s="11">
        <v>8.8000000000000007</v>
      </c>
      <c r="F20" s="11">
        <v>6.6</v>
      </c>
      <c r="G20" s="11">
        <v>11.4</v>
      </c>
      <c r="H20" s="11">
        <v>13.2</v>
      </c>
      <c r="I20" s="11">
        <v>8.8000000000000007</v>
      </c>
      <c r="J20" s="11">
        <v>15.2</v>
      </c>
      <c r="K20" s="11">
        <v>19</v>
      </c>
      <c r="L20" s="11">
        <v>22.8</v>
      </c>
      <c r="M20" s="11">
        <v>2.2000000000000002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4.7</v>
      </c>
      <c r="D21" s="11">
        <v>8</v>
      </c>
      <c r="E21" s="11">
        <v>9.4</v>
      </c>
      <c r="F21" s="11">
        <v>7.1</v>
      </c>
      <c r="G21" s="11">
        <v>12</v>
      </c>
      <c r="H21" s="11">
        <v>14.1</v>
      </c>
      <c r="I21" s="11">
        <v>9.4</v>
      </c>
      <c r="J21" s="11">
        <v>16</v>
      </c>
      <c r="K21" s="11">
        <v>20</v>
      </c>
      <c r="L21" s="11">
        <v>24</v>
      </c>
      <c r="M21" s="11">
        <v>2.4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4.7</v>
      </c>
      <c r="D22" s="11">
        <v>7.6</v>
      </c>
      <c r="E22" s="11">
        <v>9.4</v>
      </c>
      <c r="F22" s="11">
        <v>7.1</v>
      </c>
      <c r="G22" s="11">
        <v>11.4</v>
      </c>
      <c r="H22" s="11">
        <v>14.1</v>
      </c>
      <c r="I22" s="11">
        <v>9.4</v>
      </c>
      <c r="J22" s="11">
        <v>15.2</v>
      </c>
      <c r="K22" s="11">
        <v>19</v>
      </c>
      <c r="L22" s="11">
        <v>22.8</v>
      </c>
      <c r="M22" s="11">
        <v>2.4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4.7</v>
      </c>
      <c r="D23" s="11">
        <v>8</v>
      </c>
      <c r="E23" s="11">
        <v>9.4</v>
      </c>
      <c r="F23" s="11">
        <v>7.1</v>
      </c>
      <c r="G23" s="11">
        <v>12</v>
      </c>
      <c r="H23" s="11">
        <v>14.1</v>
      </c>
      <c r="I23" s="11">
        <v>9.4</v>
      </c>
      <c r="J23" s="11">
        <v>16</v>
      </c>
      <c r="K23" s="11">
        <v>20</v>
      </c>
      <c r="L23" s="11">
        <v>24</v>
      </c>
      <c r="M23" s="11">
        <v>2.4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3.2</v>
      </c>
      <c r="D26" s="11">
        <v>6</v>
      </c>
      <c r="E26" s="11">
        <v>6.4</v>
      </c>
      <c r="F26" s="11">
        <v>4.8</v>
      </c>
      <c r="G26" s="11">
        <v>9</v>
      </c>
      <c r="H26" s="11">
        <v>9.6</v>
      </c>
      <c r="I26" s="11">
        <v>6.4</v>
      </c>
      <c r="J26" s="11">
        <v>12</v>
      </c>
      <c r="K26" s="11">
        <v>15</v>
      </c>
      <c r="L26" s="11">
        <v>18</v>
      </c>
      <c r="M26" s="11">
        <v>1.6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2.8</v>
      </c>
      <c r="D27" s="11">
        <v>5</v>
      </c>
      <c r="E27" s="11">
        <v>5.6</v>
      </c>
      <c r="F27" s="11">
        <v>4.2</v>
      </c>
      <c r="G27" s="11">
        <v>7.5</v>
      </c>
      <c r="H27" s="11">
        <v>8.4</v>
      </c>
      <c r="I27" s="11">
        <v>5.6</v>
      </c>
      <c r="J27" s="11">
        <v>10</v>
      </c>
      <c r="K27" s="11">
        <v>12.5</v>
      </c>
      <c r="L27" s="11">
        <v>15</v>
      </c>
      <c r="M27" s="11">
        <v>1.4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3.2</v>
      </c>
      <c r="D28" s="11">
        <v>6</v>
      </c>
      <c r="E28" s="11">
        <v>6.4</v>
      </c>
      <c r="F28" s="11">
        <v>4.8</v>
      </c>
      <c r="G28" s="11">
        <v>9</v>
      </c>
      <c r="H28" s="11">
        <v>9.6</v>
      </c>
      <c r="I28" s="11">
        <v>6.4</v>
      </c>
      <c r="J28" s="11">
        <v>12</v>
      </c>
      <c r="K28" s="11">
        <v>15</v>
      </c>
      <c r="L28" s="11">
        <v>18</v>
      </c>
      <c r="M28" s="11">
        <v>1.6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2.8</v>
      </c>
      <c r="D29" s="11">
        <v>5</v>
      </c>
      <c r="E29" s="11">
        <v>5.6</v>
      </c>
      <c r="F29" s="11">
        <v>4.2</v>
      </c>
      <c r="G29" s="11">
        <v>7.5</v>
      </c>
      <c r="H29" s="11">
        <v>8.4</v>
      </c>
      <c r="I29" s="11">
        <v>5.6</v>
      </c>
      <c r="J29" s="11">
        <v>10</v>
      </c>
      <c r="K29" s="11">
        <v>12.5</v>
      </c>
      <c r="L29" s="11">
        <v>15</v>
      </c>
      <c r="M29" s="11">
        <v>1.4</v>
      </c>
    </row>
    <row r="30" spans="1:13" s="13" customFormat="1" ht="15.95" customHeight="1" x14ac:dyDescent="0.2">
      <c r="A30" s="8" t="s">
        <v>36</v>
      </c>
      <c r="B30" s="9" t="s">
        <v>18</v>
      </c>
      <c r="C30" s="10">
        <v>3.2</v>
      </c>
      <c r="D30" s="11">
        <v>6</v>
      </c>
      <c r="E30" s="11">
        <v>6.4</v>
      </c>
      <c r="F30" s="11">
        <v>4.8</v>
      </c>
      <c r="G30" s="11">
        <v>9</v>
      </c>
      <c r="H30" s="11">
        <v>9.6</v>
      </c>
      <c r="I30" s="11">
        <v>6.4</v>
      </c>
      <c r="J30" s="11">
        <v>12</v>
      </c>
      <c r="K30" s="11">
        <v>15</v>
      </c>
      <c r="L30" s="11">
        <v>18</v>
      </c>
      <c r="M30" s="11">
        <v>1.6</v>
      </c>
    </row>
    <row r="31" spans="1:13" s="13" customFormat="1" ht="15.95" customHeight="1" x14ac:dyDescent="0.2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s="44" customFormat="1" ht="15.95" customHeight="1" x14ac:dyDescent="0.2">
      <c r="A32" s="6" t="s">
        <v>42</v>
      </c>
      <c r="B32" s="7" t="s">
        <v>92</v>
      </c>
      <c r="C32" s="19"/>
      <c r="D32" s="7"/>
      <c r="E32" s="7"/>
      <c r="F32" s="11"/>
      <c r="G32" s="7"/>
      <c r="H32" s="7"/>
      <c r="I32" s="7"/>
      <c r="J32" s="7"/>
      <c r="K32" s="7"/>
      <c r="L32" s="7"/>
      <c r="M32" s="7"/>
    </row>
    <row r="33" spans="1:13" s="13" customFormat="1" ht="15.95" customHeight="1" x14ac:dyDescent="0.2">
      <c r="A33" s="8" t="s">
        <v>29</v>
      </c>
      <c r="B33" s="9" t="s">
        <v>19</v>
      </c>
      <c r="C33" s="10">
        <v>3.9</v>
      </c>
      <c r="D33" s="11">
        <v>7.4</v>
      </c>
      <c r="E33" s="11">
        <v>7.8</v>
      </c>
      <c r="F33" s="11">
        <v>5.9</v>
      </c>
      <c r="G33" s="11">
        <v>11.1</v>
      </c>
      <c r="H33" s="11">
        <v>11.7</v>
      </c>
      <c r="I33" s="11">
        <v>7.8</v>
      </c>
      <c r="J33" s="11">
        <v>14.8</v>
      </c>
      <c r="K33" s="11">
        <v>18.5</v>
      </c>
      <c r="L33" s="11">
        <v>22.2</v>
      </c>
      <c r="M33" s="11">
        <v>2</v>
      </c>
    </row>
    <row r="34" spans="1:13" s="13" customFormat="1" ht="15.95" customHeight="1" x14ac:dyDescent="0.2">
      <c r="A34" s="8" t="s">
        <v>31</v>
      </c>
      <c r="B34" s="9" t="s">
        <v>20</v>
      </c>
      <c r="C34" s="10">
        <v>5.6</v>
      </c>
      <c r="D34" s="11">
        <v>8.8000000000000007</v>
      </c>
      <c r="E34" s="11">
        <v>11.2</v>
      </c>
      <c r="F34" s="11">
        <v>8.4</v>
      </c>
      <c r="G34" s="11">
        <v>13.2</v>
      </c>
      <c r="H34" s="11">
        <v>16.8</v>
      </c>
      <c r="I34" s="11">
        <v>11.2</v>
      </c>
      <c r="J34" s="11">
        <v>17.600000000000001</v>
      </c>
      <c r="K34" s="11">
        <v>22</v>
      </c>
      <c r="L34" s="11">
        <v>26.4</v>
      </c>
      <c r="M34" s="11">
        <v>2.8</v>
      </c>
    </row>
    <row r="35" spans="1:13" s="13" customFormat="1" ht="15.95" customHeight="1" x14ac:dyDescent="0.2">
      <c r="A35" s="8" t="s">
        <v>32</v>
      </c>
      <c r="B35" s="9" t="s">
        <v>21</v>
      </c>
      <c r="C35" s="10">
        <v>4.7</v>
      </c>
      <c r="D35" s="11">
        <v>8</v>
      </c>
      <c r="E35" s="11">
        <v>9.4</v>
      </c>
      <c r="F35" s="11">
        <v>7.1</v>
      </c>
      <c r="G35" s="11">
        <v>12</v>
      </c>
      <c r="H35" s="11">
        <v>14.1</v>
      </c>
      <c r="I35" s="11">
        <v>9.4</v>
      </c>
      <c r="J35" s="11">
        <v>16</v>
      </c>
      <c r="K35" s="11">
        <v>20</v>
      </c>
      <c r="L35" s="11">
        <v>24</v>
      </c>
      <c r="M35" s="11">
        <v>2.4</v>
      </c>
    </row>
    <row r="36" spans="1:13" s="13" customFormat="1" ht="15.95" customHeight="1" x14ac:dyDescent="0.2">
      <c r="A36" s="8" t="s">
        <v>35</v>
      </c>
      <c r="B36" s="9" t="s">
        <v>22</v>
      </c>
      <c r="C36" s="10">
        <v>3.5</v>
      </c>
      <c r="D36" s="11">
        <v>5.8</v>
      </c>
      <c r="E36" s="11">
        <v>7</v>
      </c>
      <c r="F36" s="11">
        <v>5.3</v>
      </c>
      <c r="G36" s="11">
        <v>8.6999999999999993</v>
      </c>
      <c r="H36" s="11">
        <v>10.5</v>
      </c>
      <c r="I36" s="11">
        <v>7</v>
      </c>
      <c r="J36" s="11">
        <v>11.6</v>
      </c>
      <c r="K36" s="11">
        <v>14.5</v>
      </c>
      <c r="L36" s="11">
        <v>17.399999999999999</v>
      </c>
      <c r="M36" s="11">
        <v>1.8</v>
      </c>
    </row>
    <row r="37" spans="1:13" s="13" customFormat="1" ht="15.95" customHeight="1" x14ac:dyDescent="0.2">
      <c r="A37" s="8" t="s">
        <v>36</v>
      </c>
      <c r="B37" s="9" t="s">
        <v>84</v>
      </c>
      <c r="C37" s="10">
        <v>5.2</v>
      </c>
      <c r="D37" s="11">
        <v>8.4</v>
      </c>
      <c r="E37" s="11">
        <v>10.4</v>
      </c>
      <c r="F37" s="11">
        <v>7.8</v>
      </c>
      <c r="G37" s="11">
        <v>12.6</v>
      </c>
      <c r="H37" s="11">
        <v>15.6</v>
      </c>
      <c r="I37" s="11">
        <v>10.4</v>
      </c>
      <c r="J37" s="11">
        <v>16.8</v>
      </c>
      <c r="K37" s="11">
        <v>21</v>
      </c>
      <c r="L37" s="11">
        <v>25.2</v>
      </c>
      <c r="M37" s="11">
        <v>2.6</v>
      </c>
    </row>
    <row r="38" spans="1:13" s="13" customFormat="1" ht="15.95" customHeight="1" x14ac:dyDescent="0.2">
      <c r="A38" s="8" t="s">
        <v>37</v>
      </c>
      <c r="B38" s="9" t="s">
        <v>24</v>
      </c>
      <c r="C38" s="10">
        <v>5.2</v>
      </c>
      <c r="D38" s="11">
        <v>8.4</v>
      </c>
      <c r="E38" s="11">
        <v>10.4</v>
      </c>
      <c r="F38" s="11">
        <v>7.8</v>
      </c>
      <c r="G38" s="11">
        <v>12.6</v>
      </c>
      <c r="H38" s="11">
        <v>15.6</v>
      </c>
      <c r="I38" s="11">
        <v>10.4</v>
      </c>
      <c r="J38" s="11">
        <v>16.8</v>
      </c>
      <c r="K38" s="11">
        <v>21</v>
      </c>
      <c r="L38" s="11">
        <v>25.2</v>
      </c>
      <c r="M38" s="11">
        <v>2.6</v>
      </c>
    </row>
    <row r="39" spans="1:13" s="13" customFormat="1" ht="15.95" customHeight="1" x14ac:dyDescent="0.2">
      <c r="A39" s="8" t="s">
        <v>44</v>
      </c>
      <c r="B39" s="9" t="s">
        <v>25</v>
      </c>
      <c r="C39" s="10">
        <v>5.2</v>
      </c>
      <c r="D39" s="11">
        <v>8.4</v>
      </c>
      <c r="E39" s="11">
        <v>10.4</v>
      </c>
      <c r="F39" s="11">
        <v>7.8</v>
      </c>
      <c r="G39" s="11">
        <v>12.6</v>
      </c>
      <c r="H39" s="11">
        <v>15.6</v>
      </c>
      <c r="I39" s="11">
        <v>10.4</v>
      </c>
      <c r="J39" s="11">
        <v>16.8</v>
      </c>
      <c r="K39" s="11">
        <v>21</v>
      </c>
      <c r="L39" s="11">
        <v>25.2</v>
      </c>
      <c r="M39" s="11">
        <v>2.6</v>
      </c>
    </row>
    <row r="40" spans="1:13" s="13" customFormat="1" ht="15.95" customHeight="1" x14ac:dyDescent="0.2">
      <c r="A40" s="14"/>
      <c r="B40" s="15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44" customFormat="1" ht="15.95" customHeight="1" x14ac:dyDescent="0.2">
      <c r="A41" s="6" t="s">
        <v>45</v>
      </c>
      <c r="B41" s="7" t="s">
        <v>93</v>
      </c>
      <c r="C41" s="19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13" customFormat="1" ht="15.95" customHeight="1" x14ac:dyDescent="0.2">
      <c r="A42" s="8" t="s">
        <v>29</v>
      </c>
      <c r="B42" s="9" t="s">
        <v>26</v>
      </c>
      <c r="C42" s="10">
        <v>8</v>
      </c>
      <c r="D42" s="11">
        <v>13.4</v>
      </c>
      <c r="E42" s="11">
        <v>16</v>
      </c>
      <c r="F42" s="11">
        <v>12</v>
      </c>
      <c r="G42" s="11">
        <v>20.100000000000001</v>
      </c>
      <c r="H42" s="11">
        <v>24</v>
      </c>
      <c r="I42" s="11">
        <v>16</v>
      </c>
      <c r="J42" s="11">
        <v>26.8</v>
      </c>
      <c r="K42" s="11">
        <v>33.5</v>
      </c>
      <c r="L42" s="11">
        <v>40.200000000000003</v>
      </c>
      <c r="M42" s="11">
        <v>4</v>
      </c>
    </row>
    <row r="43" spans="1:13" s="13" customFormat="1" ht="15.95" customHeight="1" x14ac:dyDescent="0.2">
      <c r="A43" s="23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s="13" customFormat="1" ht="24.75" customHeight="1" x14ac:dyDescent="0.2">
      <c r="A44" s="33" t="s">
        <v>143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13" customFormat="1" ht="24.75" customHeight="1" x14ac:dyDescent="0.2">
      <c r="A45" s="33" t="s">
        <v>165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13" customFormat="1" ht="24.75" customHeight="1" x14ac:dyDescent="0.2">
      <c r="A46" s="33" t="s">
        <v>111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s="13" customFormat="1" ht="20.25" customHeight="1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s="13" customFormat="1" ht="15.95" customHeight="1" x14ac:dyDescent="0.2">
      <c r="A48" s="23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6"/>
    </row>
    <row r="49" spans="1:13" s="13" customFormat="1" ht="15.95" customHeight="1" x14ac:dyDescent="0.2">
      <c r="A49" s="23"/>
      <c r="C49" s="24"/>
      <c r="D49" s="24"/>
      <c r="E49" s="24"/>
      <c r="F49" s="24"/>
      <c r="G49" s="24"/>
      <c r="H49" s="24"/>
      <c r="I49" s="24"/>
      <c r="J49" s="24"/>
      <c r="K49" s="24"/>
      <c r="L49" s="45"/>
      <c r="M49" s="45"/>
    </row>
    <row r="50" spans="1:13" ht="19.5" customHeight="1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</row>
    <row r="51" spans="1:13" ht="15.95" customHeight="1" x14ac:dyDescent="0.2">
      <c r="A51" s="30"/>
      <c r="B51" s="30"/>
      <c r="C51" s="30"/>
      <c r="D51" s="30"/>
      <c r="E51" s="30"/>
      <c r="F51" s="13"/>
      <c r="G51" s="30"/>
      <c r="H51" s="30"/>
      <c r="I51" s="30"/>
      <c r="J51" s="30"/>
      <c r="K51" s="30"/>
    </row>
    <row r="52" spans="1:13" ht="15.95" customHeight="1" x14ac:dyDescent="0.2">
      <c r="A52" s="48"/>
      <c r="B52" s="48"/>
      <c r="C52" s="48"/>
      <c r="D52" s="48"/>
      <c r="E52" s="49"/>
      <c r="F52" s="49"/>
      <c r="G52" s="50"/>
      <c r="H52" s="50"/>
      <c r="I52" s="50"/>
      <c r="J52" s="50"/>
      <c r="K52" s="50"/>
      <c r="L52" s="48"/>
    </row>
    <row r="53" spans="1:13" s="44" customFormat="1" ht="15.95" customHeight="1" x14ac:dyDescent="0.2">
      <c r="A53" s="48"/>
      <c r="B53" s="48"/>
      <c r="C53" s="48"/>
      <c r="D53" s="48"/>
      <c r="E53" s="49"/>
      <c r="F53" s="49"/>
      <c r="G53" s="50"/>
      <c r="H53" s="50"/>
      <c r="I53" s="50"/>
      <c r="J53" s="50"/>
      <c r="K53" s="50"/>
      <c r="L53" s="51"/>
    </row>
    <row r="54" spans="1:13" s="44" customFormat="1" ht="15.95" customHeight="1" x14ac:dyDescent="0.2">
      <c r="A54" s="48"/>
      <c r="B54" s="48"/>
      <c r="C54" s="48"/>
      <c r="D54" s="48"/>
      <c r="E54" s="49"/>
      <c r="F54" s="49"/>
      <c r="G54" s="52"/>
      <c r="H54" s="52"/>
      <c r="I54" s="52"/>
      <c r="J54" s="52"/>
      <c r="K54" s="52"/>
      <c r="L54" s="47"/>
    </row>
    <row r="55" spans="1:13" s="44" customFormat="1" ht="15.95" customHeight="1" x14ac:dyDescent="0.2">
      <c r="A55" s="48"/>
      <c r="B55" s="48"/>
      <c r="C55" s="48"/>
      <c r="D55" s="48"/>
      <c r="E55" s="49"/>
      <c r="F55" s="49"/>
      <c r="G55" s="50"/>
      <c r="H55" s="50"/>
      <c r="I55" s="50"/>
      <c r="J55" s="50"/>
      <c r="K55" s="50"/>
      <c r="L55" s="53"/>
    </row>
    <row r="56" spans="1:13" s="5" customFormat="1" ht="15.95" customHeight="1" x14ac:dyDescent="0.2">
      <c r="A56" s="48"/>
      <c r="B56" s="48"/>
      <c r="C56" s="48"/>
      <c r="D56" s="48"/>
      <c r="E56" s="49"/>
      <c r="F56" s="49"/>
      <c r="G56" s="50"/>
      <c r="H56" s="50"/>
      <c r="I56" s="50"/>
      <c r="J56" s="50"/>
      <c r="K56" s="50"/>
      <c r="L56" s="53"/>
    </row>
    <row r="57" spans="1:13" s="5" customFormat="1" ht="15.95" customHeight="1" x14ac:dyDescent="0.2">
      <c r="A57" s="48"/>
      <c r="B57" s="48"/>
      <c r="C57" s="48"/>
      <c r="D57" s="48"/>
      <c r="E57" s="49"/>
      <c r="F57" s="49"/>
      <c r="G57" s="52"/>
      <c r="H57" s="52"/>
      <c r="I57" s="52"/>
      <c r="J57" s="52"/>
      <c r="K57" s="52"/>
      <c r="L57" s="53"/>
    </row>
    <row r="58" spans="1:13" s="44" customFormat="1" ht="15.95" customHeight="1" x14ac:dyDescent="0.2">
      <c r="A58" s="48"/>
      <c r="B58" s="48"/>
      <c r="C58" s="48"/>
      <c r="D58" s="48"/>
      <c r="E58" s="49"/>
      <c r="F58" s="49"/>
      <c r="G58" s="50"/>
      <c r="H58" s="50"/>
      <c r="I58" s="50"/>
      <c r="J58" s="50"/>
      <c r="K58" s="50"/>
      <c r="L58" s="53"/>
    </row>
    <row r="59" spans="1:13" s="13" customFormat="1" ht="15.95" customHeight="1" x14ac:dyDescent="0.2">
      <c r="A59" s="48"/>
      <c r="B59" s="48"/>
      <c r="C59" s="48"/>
      <c r="D59" s="48"/>
      <c r="E59" s="49"/>
      <c r="F59" s="49"/>
      <c r="G59" s="50"/>
      <c r="H59" s="50"/>
      <c r="I59" s="50"/>
      <c r="J59" s="50"/>
      <c r="K59" s="50"/>
      <c r="L59" s="53"/>
    </row>
    <row r="60" spans="1:13" s="13" customFormat="1" ht="15.95" customHeight="1" x14ac:dyDescent="0.2">
      <c r="A60" s="48"/>
      <c r="B60" s="48"/>
      <c r="C60" s="48"/>
      <c r="D60" s="48"/>
      <c r="E60" s="49"/>
      <c r="F60" s="49"/>
      <c r="G60" s="50"/>
      <c r="H60" s="50"/>
      <c r="I60" s="50"/>
      <c r="J60" s="50"/>
      <c r="K60" s="50"/>
      <c r="L60" s="53"/>
    </row>
    <row r="61" spans="1:13" s="13" customFormat="1" ht="15.95" customHeight="1" x14ac:dyDescent="0.2">
      <c r="A61" s="48"/>
      <c r="B61" s="48"/>
      <c r="C61" s="48"/>
      <c r="D61" s="48"/>
      <c r="E61" s="49"/>
      <c r="F61" s="49"/>
      <c r="G61" s="50"/>
      <c r="H61" s="50"/>
      <c r="I61" s="50"/>
      <c r="J61" s="50"/>
      <c r="K61" s="50"/>
      <c r="L61" s="53"/>
    </row>
    <row r="62" spans="1:13" s="44" customFormat="1" ht="15.95" customHeight="1" x14ac:dyDescent="0.2">
      <c r="A62" s="48"/>
      <c r="B62" s="48"/>
      <c r="C62" s="48"/>
      <c r="D62" s="48"/>
      <c r="E62" s="49"/>
      <c r="F62" s="49"/>
      <c r="G62" s="50"/>
      <c r="H62" s="50"/>
      <c r="I62" s="50"/>
      <c r="J62" s="50"/>
      <c r="K62" s="50"/>
      <c r="L62" s="53"/>
    </row>
    <row r="63" spans="1:13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3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1"/>
      <c r="B66" s="2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44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1"/>
      <c r="B72" s="2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44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1"/>
      <c r="B77" s="2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44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47"/>
      <c r="B84" s="54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1"/>
      <c r="B85" s="2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13" customFormat="1" ht="15.95" customHeight="1" x14ac:dyDescent="0.2">
      <c r="A86" s="47"/>
      <c r="B86" s="54"/>
      <c r="C86" s="55"/>
      <c r="D86" s="55"/>
      <c r="E86" s="55"/>
      <c r="F86" s="53"/>
      <c r="G86" s="53"/>
      <c r="H86" s="53"/>
      <c r="I86" s="53"/>
      <c r="J86" s="53"/>
      <c r="K86" s="53"/>
      <c r="L86" s="53"/>
    </row>
    <row r="87" spans="1:12" s="13" customFormat="1" ht="15.95" customHeight="1" x14ac:dyDescent="0.2">
      <c r="A87" s="1"/>
      <c r="B87" s="1"/>
      <c r="C87" s="55"/>
      <c r="D87" s="55"/>
      <c r="E87" s="55"/>
      <c r="F87" s="53"/>
      <c r="G87" s="53"/>
      <c r="H87" s="53"/>
      <c r="I87" s="53"/>
      <c r="J87" s="53"/>
      <c r="K87" s="53"/>
      <c r="L87" s="53"/>
    </row>
    <row r="88" spans="1:12" s="44" customFormat="1" ht="15.95" customHeight="1" x14ac:dyDescent="0.2">
      <c r="A88" s="47"/>
      <c r="G88" s="56"/>
      <c r="H88" s="56"/>
      <c r="I88" s="57"/>
      <c r="K88" s="57"/>
    </row>
    <row r="89" spans="1:12" s="13" customFormat="1" ht="15.95" customHeight="1" x14ac:dyDescent="0.2">
      <c r="A89" s="21"/>
      <c r="B89" s="21"/>
      <c r="C89" s="47"/>
      <c r="D89" s="47"/>
      <c r="E89" s="47"/>
      <c r="F89" s="48"/>
      <c r="G89" s="58"/>
      <c r="H89" s="58"/>
      <c r="I89" s="47"/>
      <c r="J89" s="58"/>
      <c r="K89" s="47"/>
      <c r="L89" s="47"/>
    </row>
    <row r="90" spans="1:12" s="22" customFormat="1" ht="15.95" customHeight="1" x14ac:dyDescent="0.2">
      <c r="A90" s="1"/>
      <c r="B90" s="2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ht="15.95" customHeigh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1"/>
      <c r="B94" s="2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1"/>
      <c r="B101" s="2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1"/>
      <c r="B107" s="2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1"/>
      <c r="B112" s="2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B119" s="54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1"/>
      <c r="B120" s="2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47"/>
      <c r="B121" s="54"/>
      <c r="C121" s="59"/>
      <c r="D121" s="59"/>
      <c r="E121" s="59"/>
      <c r="F121" s="53"/>
      <c r="G121" s="53"/>
      <c r="H121" s="53"/>
      <c r="I121" s="53"/>
      <c r="J121" s="53"/>
      <c r="K121" s="53"/>
      <c r="L121" s="53"/>
    </row>
    <row r="122" spans="1:12" s="44" customFormat="1" x14ac:dyDescent="0.2">
      <c r="A122" s="1"/>
      <c r="B122" s="1"/>
      <c r="C122" s="59"/>
      <c r="D122" s="59"/>
      <c r="E122" s="59"/>
      <c r="F122" s="53"/>
      <c r="G122" s="53"/>
      <c r="H122" s="53"/>
      <c r="I122" s="53"/>
      <c r="J122" s="53"/>
      <c r="K122" s="53"/>
      <c r="L122" s="53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  <row r="151" spans="1:11" s="44" customFormat="1" x14ac:dyDescent="0.2">
      <c r="A151" s="47"/>
      <c r="G151" s="56"/>
      <c r="H151" s="56"/>
      <c r="I151" s="57"/>
      <c r="K151" s="57"/>
    </row>
    <row r="152" spans="1:11" s="44" customFormat="1" x14ac:dyDescent="0.2">
      <c r="A152" s="47"/>
      <c r="G152" s="56"/>
      <c r="H152" s="56"/>
      <c r="I152" s="57"/>
      <c r="K152" s="57"/>
    </row>
  </sheetData>
  <mergeCells count="18">
    <mergeCell ref="A45:M45"/>
    <mergeCell ref="A46:M46"/>
    <mergeCell ref="A47:M47"/>
    <mergeCell ref="J3:J4"/>
    <mergeCell ref="K3:K4"/>
    <mergeCell ref="L3:L4"/>
    <mergeCell ref="M3:M4"/>
    <mergeCell ref="A44:M44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68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pane ySplit="5" topLeftCell="A6" activePane="bottomLeft" state="frozen"/>
      <selection activeCell="A6" sqref="A6"/>
      <selection pane="bottomLeft" activeCell="A6" sqref="A6"/>
    </sheetView>
  </sheetViews>
  <sheetFormatPr defaultRowHeight="12.75" x14ac:dyDescent="0.2"/>
  <cols>
    <col min="1" max="1" width="11.7109375" style="41" customWidth="1"/>
    <col min="2" max="2" width="31.5703125" style="41" customWidth="1"/>
    <col min="3" max="13" width="13.5703125" style="41" customWidth="1"/>
    <col min="14" max="16384" width="9.140625" style="41"/>
  </cols>
  <sheetData>
    <row r="1" spans="1:13" ht="26.25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25" x14ac:dyDescent="0.2">
      <c r="A2" s="35" t="s">
        <v>170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0.25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5.75" customHeight="1" x14ac:dyDescent="0.2">
      <c r="A4" s="32" t="s">
        <v>72</v>
      </c>
      <c r="B4" s="32"/>
      <c r="C4" s="36" t="s">
        <v>51</v>
      </c>
      <c r="D4" s="32" t="s">
        <v>52</v>
      </c>
      <c r="E4" s="32" t="s">
        <v>167</v>
      </c>
      <c r="F4" s="32" t="s">
        <v>54</v>
      </c>
      <c r="G4" s="32" t="s">
        <v>55</v>
      </c>
      <c r="H4" s="32" t="s">
        <v>168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ht="15.7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5.7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.75" customHeight="1" x14ac:dyDescent="0.2">
      <c r="A7" s="8" t="s">
        <v>29</v>
      </c>
      <c r="B7" s="9" t="s">
        <v>0</v>
      </c>
      <c r="C7" s="10">
        <v>13.7</v>
      </c>
      <c r="D7" s="11">
        <v>24.2</v>
      </c>
      <c r="E7" s="11">
        <v>27.4</v>
      </c>
      <c r="F7" s="11">
        <v>20.6</v>
      </c>
      <c r="G7" s="11">
        <v>36.299999999999997</v>
      </c>
      <c r="H7" s="11">
        <v>41.1</v>
      </c>
      <c r="I7" s="11">
        <v>27.4</v>
      </c>
      <c r="J7" s="11">
        <v>48.4</v>
      </c>
      <c r="K7" s="11">
        <v>60.5</v>
      </c>
      <c r="L7" s="11">
        <v>72.599999999999994</v>
      </c>
      <c r="M7" s="11">
        <v>6.9</v>
      </c>
    </row>
    <row r="8" spans="1:13" ht="15.75" customHeight="1" x14ac:dyDescent="0.2">
      <c r="A8" s="8" t="s">
        <v>31</v>
      </c>
      <c r="B8" s="9" t="s">
        <v>1</v>
      </c>
      <c r="C8" s="10">
        <v>14.9</v>
      </c>
      <c r="D8" s="11">
        <v>24.2</v>
      </c>
      <c r="E8" s="11">
        <v>29.8</v>
      </c>
      <c r="F8" s="11">
        <v>22.4</v>
      </c>
      <c r="G8" s="11">
        <v>36.299999999999997</v>
      </c>
      <c r="H8" s="11">
        <v>44.7</v>
      </c>
      <c r="I8" s="11">
        <v>29.8</v>
      </c>
      <c r="J8" s="11">
        <v>48.4</v>
      </c>
      <c r="K8" s="11">
        <v>60.5</v>
      </c>
      <c r="L8" s="11">
        <v>72.599999999999994</v>
      </c>
      <c r="M8" s="11">
        <v>7.5</v>
      </c>
    </row>
    <row r="9" spans="1:13" ht="15.75" customHeight="1" x14ac:dyDescent="0.2">
      <c r="A9" s="8" t="s">
        <v>32</v>
      </c>
      <c r="B9" s="9" t="s">
        <v>2</v>
      </c>
      <c r="C9" s="10">
        <v>12.8</v>
      </c>
      <c r="D9" s="11">
        <v>24.2</v>
      </c>
      <c r="E9" s="11">
        <v>25.6</v>
      </c>
      <c r="F9" s="11">
        <v>19.2</v>
      </c>
      <c r="G9" s="11">
        <v>36.299999999999997</v>
      </c>
      <c r="H9" s="11">
        <v>38.4</v>
      </c>
      <c r="I9" s="11">
        <v>25.6</v>
      </c>
      <c r="J9" s="11">
        <v>48.4</v>
      </c>
      <c r="K9" s="11">
        <v>60.5</v>
      </c>
      <c r="L9" s="11">
        <v>72.599999999999994</v>
      </c>
      <c r="M9" s="11">
        <v>6.4</v>
      </c>
    </row>
    <row r="10" spans="1:13" ht="15.7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5.7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5.75" customHeight="1" x14ac:dyDescent="0.2">
      <c r="A12" s="8" t="s">
        <v>29</v>
      </c>
      <c r="B12" s="9" t="s">
        <v>3</v>
      </c>
      <c r="C12" s="10">
        <v>6.8</v>
      </c>
      <c r="D12" s="11">
        <v>11.6</v>
      </c>
      <c r="E12" s="11">
        <v>13.6</v>
      </c>
      <c r="F12" s="11">
        <v>10.199999999999999</v>
      </c>
      <c r="G12" s="11">
        <v>17.399999999999999</v>
      </c>
      <c r="H12" s="11">
        <v>20.399999999999999</v>
      </c>
      <c r="I12" s="11">
        <v>13.6</v>
      </c>
      <c r="J12" s="11">
        <v>23.2</v>
      </c>
      <c r="K12" s="11">
        <v>29</v>
      </c>
      <c r="L12" s="11">
        <v>34.799999999999997</v>
      </c>
      <c r="M12" s="11">
        <v>3.4</v>
      </c>
    </row>
    <row r="13" spans="1:13" ht="15.75" customHeight="1" x14ac:dyDescent="0.2">
      <c r="A13" s="8" t="s">
        <v>31</v>
      </c>
      <c r="B13" s="9" t="s">
        <v>4</v>
      </c>
      <c r="C13" s="10">
        <v>6.8</v>
      </c>
      <c r="D13" s="11">
        <v>11.6</v>
      </c>
      <c r="E13" s="11">
        <v>13.6</v>
      </c>
      <c r="F13" s="11">
        <v>10.199999999999999</v>
      </c>
      <c r="G13" s="11">
        <v>17.399999999999999</v>
      </c>
      <c r="H13" s="11">
        <v>20.399999999999999</v>
      </c>
      <c r="I13" s="11">
        <v>13.6</v>
      </c>
      <c r="J13" s="11">
        <v>23.2</v>
      </c>
      <c r="K13" s="11">
        <v>29</v>
      </c>
      <c r="L13" s="11">
        <v>34.799999999999997</v>
      </c>
      <c r="M13" s="11">
        <v>3.4</v>
      </c>
    </row>
    <row r="14" spans="1:13" ht="15.75" customHeight="1" x14ac:dyDescent="0.2">
      <c r="A14" s="8" t="s">
        <v>32</v>
      </c>
      <c r="B14" s="9" t="s">
        <v>5</v>
      </c>
      <c r="C14" s="10">
        <v>9.1</v>
      </c>
      <c r="D14" s="11">
        <v>15.2</v>
      </c>
      <c r="E14" s="11">
        <v>18.2</v>
      </c>
      <c r="F14" s="11">
        <v>13.7</v>
      </c>
      <c r="G14" s="11">
        <v>22.8</v>
      </c>
      <c r="H14" s="11">
        <v>27.3</v>
      </c>
      <c r="I14" s="11">
        <v>18.2</v>
      </c>
      <c r="J14" s="11">
        <v>30.4</v>
      </c>
      <c r="K14" s="11">
        <v>38</v>
      </c>
      <c r="L14" s="11">
        <v>45.6</v>
      </c>
      <c r="M14" s="11">
        <v>4.5999999999999996</v>
      </c>
    </row>
    <row r="15" spans="1:13" ht="15.75" customHeight="1" x14ac:dyDescent="0.2">
      <c r="A15" s="8" t="s">
        <v>35</v>
      </c>
      <c r="B15" s="9" t="s">
        <v>6</v>
      </c>
      <c r="C15" s="10">
        <v>10.1</v>
      </c>
      <c r="D15" s="11">
        <v>17.2</v>
      </c>
      <c r="E15" s="11">
        <v>20.2</v>
      </c>
      <c r="F15" s="11">
        <v>15.2</v>
      </c>
      <c r="G15" s="11">
        <v>25.8</v>
      </c>
      <c r="H15" s="11">
        <v>30.3</v>
      </c>
      <c r="I15" s="11">
        <v>20.2</v>
      </c>
      <c r="J15" s="11">
        <v>34.4</v>
      </c>
      <c r="K15" s="11">
        <v>43</v>
      </c>
      <c r="L15" s="11">
        <v>51.6</v>
      </c>
      <c r="M15" s="11">
        <v>5.0999999999999996</v>
      </c>
    </row>
    <row r="16" spans="1:13" ht="15.75" customHeight="1" x14ac:dyDescent="0.2">
      <c r="A16" s="8" t="s">
        <v>36</v>
      </c>
      <c r="B16" s="9" t="s">
        <v>7</v>
      </c>
      <c r="C16" s="10">
        <v>10.1</v>
      </c>
      <c r="D16" s="11">
        <v>17.2</v>
      </c>
      <c r="E16" s="11">
        <v>20.2</v>
      </c>
      <c r="F16" s="11">
        <v>15.2</v>
      </c>
      <c r="G16" s="11">
        <v>25.8</v>
      </c>
      <c r="H16" s="11">
        <v>30.3</v>
      </c>
      <c r="I16" s="11">
        <v>20.2</v>
      </c>
      <c r="J16" s="11">
        <v>34.4</v>
      </c>
      <c r="K16" s="11">
        <v>43</v>
      </c>
      <c r="L16" s="11">
        <v>51.6</v>
      </c>
      <c r="M16" s="11">
        <v>5.0999999999999996</v>
      </c>
    </row>
    <row r="17" spans="1:13" ht="15.75" customHeight="1" x14ac:dyDescent="0.2">
      <c r="A17" s="8" t="s">
        <v>37</v>
      </c>
      <c r="B17" s="9" t="s">
        <v>8</v>
      </c>
      <c r="C17" s="10">
        <v>10.1</v>
      </c>
      <c r="D17" s="11">
        <v>17.2</v>
      </c>
      <c r="E17" s="11">
        <v>20.2</v>
      </c>
      <c r="F17" s="11">
        <v>15.2</v>
      </c>
      <c r="G17" s="11">
        <v>25.8</v>
      </c>
      <c r="H17" s="11">
        <v>30.3</v>
      </c>
      <c r="I17" s="11">
        <v>20.2</v>
      </c>
      <c r="J17" s="11">
        <v>34.4</v>
      </c>
      <c r="K17" s="11">
        <v>43</v>
      </c>
      <c r="L17" s="11">
        <v>51.6</v>
      </c>
      <c r="M17" s="11">
        <v>5.0999999999999996</v>
      </c>
    </row>
    <row r="18" spans="1:13" ht="15.7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15.7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5.75" customHeight="1" x14ac:dyDescent="0.2">
      <c r="A20" s="8" t="s">
        <v>29</v>
      </c>
      <c r="B20" s="9" t="s">
        <v>9</v>
      </c>
      <c r="C20" s="10">
        <v>12.9</v>
      </c>
      <c r="D20" s="11">
        <v>22.8</v>
      </c>
      <c r="E20" s="11">
        <v>25.8</v>
      </c>
      <c r="F20" s="11">
        <v>19.399999999999999</v>
      </c>
      <c r="G20" s="11">
        <v>34.200000000000003</v>
      </c>
      <c r="H20" s="11">
        <v>38.700000000000003</v>
      </c>
      <c r="I20" s="11">
        <v>25.8</v>
      </c>
      <c r="J20" s="11">
        <v>45.6</v>
      </c>
      <c r="K20" s="11">
        <v>57</v>
      </c>
      <c r="L20" s="11">
        <v>68.400000000000006</v>
      </c>
      <c r="M20" s="11">
        <v>6.5</v>
      </c>
    </row>
    <row r="21" spans="1:13" ht="15.75" customHeight="1" x14ac:dyDescent="0.2">
      <c r="A21" s="8" t="s">
        <v>31</v>
      </c>
      <c r="B21" s="9" t="s">
        <v>10</v>
      </c>
      <c r="C21" s="10">
        <v>9.9</v>
      </c>
      <c r="D21" s="11">
        <v>17.399999999999999</v>
      </c>
      <c r="E21" s="11">
        <v>19.8</v>
      </c>
      <c r="F21" s="11">
        <v>14.9</v>
      </c>
      <c r="G21" s="11">
        <v>26.1</v>
      </c>
      <c r="H21" s="11">
        <v>29.7</v>
      </c>
      <c r="I21" s="11">
        <v>19.8</v>
      </c>
      <c r="J21" s="11">
        <v>34.799999999999997</v>
      </c>
      <c r="K21" s="11">
        <v>43.5</v>
      </c>
      <c r="L21" s="11">
        <v>52.2</v>
      </c>
      <c r="M21" s="11">
        <v>5</v>
      </c>
    </row>
    <row r="22" spans="1:13" ht="15.75" customHeight="1" x14ac:dyDescent="0.2">
      <c r="A22" s="8" t="s">
        <v>32</v>
      </c>
      <c r="B22" s="9" t="s">
        <v>11</v>
      </c>
      <c r="C22" s="10">
        <v>10.6</v>
      </c>
      <c r="D22" s="11">
        <v>18</v>
      </c>
      <c r="E22" s="11">
        <v>21.2</v>
      </c>
      <c r="F22" s="11">
        <v>15.9</v>
      </c>
      <c r="G22" s="11">
        <v>27</v>
      </c>
      <c r="H22" s="11">
        <v>31.8</v>
      </c>
      <c r="I22" s="11">
        <v>21.2</v>
      </c>
      <c r="J22" s="11">
        <v>36</v>
      </c>
      <c r="K22" s="11">
        <v>45</v>
      </c>
      <c r="L22" s="11">
        <v>54</v>
      </c>
      <c r="M22" s="11">
        <v>5.3</v>
      </c>
    </row>
    <row r="23" spans="1:13" ht="15.75" customHeight="1" x14ac:dyDescent="0.2">
      <c r="A23" s="8" t="s">
        <v>35</v>
      </c>
      <c r="B23" s="9" t="s">
        <v>12</v>
      </c>
      <c r="C23" s="10">
        <v>10.6</v>
      </c>
      <c r="D23" s="11">
        <v>18</v>
      </c>
      <c r="E23" s="11">
        <v>21.2</v>
      </c>
      <c r="F23" s="11">
        <v>15.9</v>
      </c>
      <c r="G23" s="11">
        <v>27</v>
      </c>
      <c r="H23" s="11">
        <v>31.8</v>
      </c>
      <c r="I23" s="11">
        <v>21.2</v>
      </c>
      <c r="J23" s="11">
        <v>36</v>
      </c>
      <c r="K23" s="11">
        <v>45</v>
      </c>
      <c r="L23" s="11">
        <v>54</v>
      </c>
      <c r="M23" s="11">
        <v>5.3</v>
      </c>
    </row>
    <row r="24" spans="1:13" ht="15.75" customHeight="1" x14ac:dyDescent="0.2">
      <c r="A24" s="8" t="s">
        <v>36</v>
      </c>
      <c r="B24" s="9" t="s">
        <v>13</v>
      </c>
      <c r="C24" s="10">
        <v>10.6</v>
      </c>
      <c r="D24" s="11">
        <v>18</v>
      </c>
      <c r="E24" s="11">
        <v>21.2</v>
      </c>
      <c r="F24" s="11">
        <v>15.9</v>
      </c>
      <c r="G24" s="11">
        <v>27</v>
      </c>
      <c r="H24" s="11">
        <v>31.8</v>
      </c>
      <c r="I24" s="11">
        <v>21.2</v>
      </c>
      <c r="J24" s="11">
        <v>36</v>
      </c>
      <c r="K24" s="11">
        <v>45</v>
      </c>
      <c r="L24" s="11">
        <v>54</v>
      </c>
      <c r="M24" s="11">
        <v>5.3</v>
      </c>
    </row>
    <row r="25" spans="1:13" ht="15.7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15.75" customHeight="1" x14ac:dyDescent="0.2">
      <c r="A26" s="6" t="s">
        <v>40</v>
      </c>
      <c r="B26" s="7" t="s">
        <v>41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5.75" customHeight="1" x14ac:dyDescent="0.2">
      <c r="A27" s="8" t="s">
        <v>29</v>
      </c>
      <c r="B27" s="9" t="s">
        <v>73</v>
      </c>
      <c r="C27" s="10">
        <v>9.6999999999999993</v>
      </c>
      <c r="D27" s="11">
        <v>18.2</v>
      </c>
      <c r="E27" s="11">
        <v>19.399999999999999</v>
      </c>
      <c r="F27" s="11">
        <v>14.6</v>
      </c>
      <c r="G27" s="11">
        <v>27.3</v>
      </c>
      <c r="H27" s="11">
        <v>29.1</v>
      </c>
      <c r="I27" s="11">
        <v>19.399999999999999</v>
      </c>
      <c r="J27" s="11">
        <v>36.4</v>
      </c>
      <c r="K27" s="11">
        <v>45.5</v>
      </c>
      <c r="L27" s="11">
        <v>54.6</v>
      </c>
      <c r="M27" s="11">
        <v>4.9000000000000004</v>
      </c>
    </row>
    <row r="28" spans="1:13" ht="15.75" customHeight="1" x14ac:dyDescent="0.2">
      <c r="A28" s="8" t="s">
        <v>31</v>
      </c>
      <c r="B28" s="9" t="s">
        <v>15</v>
      </c>
      <c r="C28" s="10">
        <v>8.5</v>
      </c>
      <c r="D28" s="11">
        <v>15.2</v>
      </c>
      <c r="E28" s="11">
        <v>17</v>
      </c>
      <c r="F28" s="11">
        <v>12.8</v>
      </c>
      <c r="G28" s="11">
        <v>22.8</v>
      </c>
      <c r="H28" s="11">
        <v>25.5</v>
      </c>
      <c r="I28" s="11">
        <v>17</v>
      </c>
      <c r="J28" s="11">
        <v>30.4</v>
      </c>
      <c r="K28" s="11">
        <v>38</v>
      </c>
      <c r="L28" s="11">
        <v>45.6</v>
      </c>
      <c r="M28" s="11">
        <v>4.3</v>
      </c>
    </row>
    <row r="29" spans="1:13" ht="15.75" customHeight="1" x14ac:dyDescent="0.2">
      <c r="A29" s="8" t="s">
        <v>32</v>
      </c>
      <c r="B29" s="9" t="s">
        <v>16</v>
      </c>
      <c r="C29" s="10">
        <v>9.6999999999999993</v>
      </c>
      <c r="D29" s="11">
        <v>18.2</v>
      </c>
      <c r="E29" s="11">
        <v>19.399999999999999</v>
      </c>
      <c r="F29" s="11">
        <v>14.6</v>
      </c>
      <c r="G29" s="11">
        <v>27.3</v>
      </c>
      <c r="H29" s="11">
        <v>29.1</v>
      </c>
      <c r="I29" s="11">
        <v>19.399999999999999</v>
      </c>
      <c r="J29" s="11">
        <v>36.4</v>
      </c>
      <c r="K29" s="11">
        <v>45.5</v>
      </c>
      <c r="L29" s="11">
        <v>54.6</v>
      </c>
      <c r="M29" s="11">
        <v>4.9000000000000004</v>
      </c>
    </row>
    <row r="30" spans="1:13" ht="15.75" customHeight="1" x14ac:dyDescent="0.2">
      <c r="A30" s="8" t="s">
        <v>35</v>
      </c>
      <c r="B30" s="9" t="s">
        <v>17</v>
      </c>
      <c r="C30" s="10">
        <v>8.5</v>
      </c>
      <c r="D30" s="11">
        <v>15.2</v>
      </c>
      <c r="E30" s="11">
        <v>17</v>
      </c>
      <c r="F30" s="11">
        <v>12.8</v>
      </c>
      <c r="G30" s="11">
        <v>22.8</v>
      </c>
      <c r="H30" s="11">
        <v>25.5</v>
      </c>
      <c r="I30" s="11">
        <v>17</v>
      </c>
      <c r="J30" s="11">
        <v>30.4</v>
      </c>
      <c r="K30" s="11">
        <v>38</v>
      </c>
      <c r="L30" s="11">
        <v>45.6</v>
      </c>
      <c r="M30" s="11">
        <v>4.3</v>
      </c>
    </row>
    <row r="31" spans="1:13" ht="15.75" customHeight="1" x14ac:dyDescent="0.2">
      <c r="A31" s="8" t="s">
        <v>36</v>
      </c>
      <c r="B31" s="9" t="s">
        <v>18</v>
      </c>
      <c r="C31" s="10">
        <v>9.6999999999999993</v>
      </c>
      <c r="D31" s="11">
        <v>18.2</v>
      </c>
      <c r="E31" s="11">
        <v>19.399999999999999</v>
      </c>
      <c r="F31" s="11">
        <v>14.6</v>
      </c>
      <c r="G31" s="11">
        <v>27.3</v>
      </c>
      <c r="H31" s="11">
        <v>29.1</v>
      </c>
      <c r="I31" s="11">
        <v>19.399999999999999</v>
      </c>
      <c r="J31" s="11">
        <v>36.4</v>
      </c>
      <c r="K31" s="11">
        <v>45.5</v>
      </c>
      <c r="L31" s="11">
        <v>54.6</v>
      </c>
      <c r="M31" s="11">
        <v>4.9000000000000004</v>
      </c>
    </row>
    <row r="32" spans="1:13" ht="15.7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5.7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ht="15.75" customHeight="1" x14ac:dyDescent="0.2">
      <c r="A34" s="8" t="s">
        <v>29</v>
      </c>
      <c r="B34" s="9" t="s">
        <v>19</v>
      </c>
      <c r="C34" s="10">
        <v>7.1</v>
      </c>
      <c r="D34" s="11">
        <v>13.6</v>
      </c>
      <c r="E34" s="11">
        <v>14.2</v>
      </c>
      <c r="F34" s="11">
        <v>10.7</v>
      </c>
      <c r="G34" s="11">
        <v>20.399999999999999</v>
      </c>
      <c r="H34" s="11">
        <v>21.3</v>
      </c>
      <c r="I34" s="11">
        <v>14.2</v>
      </c>
      <c r="J34" s="11">
        <v>27.2</v>
      </c>
      <c r="K34" s="11">
        <v>34</v>
      </c>
      <c r="L34" s="11">
        <v>40.799999999999997</v>
      </c>
      <c r="M34" s="11">
        <v>3.6</v>
      </c>
    </row>
    <row r="35" spans="1:13" ht="15.75" customHeight="1" x14ac:dyDescent="0.2">
      <c r="A35" s="8" t="s">
        <v>31</v>
      </c>
      <c r="B35" s="9" t="s">
        <v>20</v>
      </c>
      <c r="C35" s="10">
        <v>10.1</v>
      </c>
      <c r="D35" s="11">
        <v>16</v>
      </c>
      <c r="E35" s="11">
        <v>20.2</v>
      </c>
      <c r="F35" s="11">
        <v>15.2</v>
      </c>
      <c r="G35" s="11">
        <v>24</v>
      </c>
      <c r="H35" s="11">
        <v>30.3</v>
      </c>
      <c r="I35" s="11">
        <v>20.2</v>
      </c>
      <c r="J35" s="11">
        <v>32</v>
      </c>
      <c r="K35" s="11">
        <v>40</v>
      </c>
      <c r="L35" s="11">
        <v>48</v>
      </c>
      <c r="M35" s="11">
        <v>5.0999999999999996</v>
      </c>
    </row>
    <row r="36" spans="1:13" ht="15.75" customHeight="1" x14ac:dyDescent="0.2">
      <c r="A36" s="8" t="s">
        <v>32</v>
      </c>
      <c r="B36" s="9" t="s">
        <v>21</v>
      </c>
      <c r="C36" s="10">
        <v>8.5</v>
      </c>
      <c r="D36" s="11">
        <v>14.4</v>
      </c>
      <c r="E36" s="11">
        <v>17</v>
      </c>
      <c r="F36" s="11">
        <v>12.8</v>
      </c>
      <c r="G36" s="11">
        <v>21.6</v>
      </c>
      <c r="H36" s="11">
        <v>25.5</v>
      </c>
      <c r="I36" s="11">
        <v>17</v>
      </c>
      <c r="J36" s="11">
        <v>28.8</v>
      </c>
      <c r="K36" s="11">
        <v>36</v>
      </c>
      <c r="L36" s="11">
        <v>43.2</v>
      </c>
      <c r="M36" s="11">
        <v>4.3</v>
      </c>
    </row>
    <row r="37" spans="1:13" ht="15.75" customHeight="1" x14ac:dyDescent="0.2">
      <c r="A37" s="8" t="s">
        <v>35</v>
      </c>
      <c r="B37" s="9" t="s">
        <v>22</v>
      </c>
      <c r="C37" s="10">
        <v>6.4</v>
      </c>
      <c r="D37" s="11">
        <v>10.6</v>
      </c>
      <c r="E37" s="11">
        <v>12.8</v>
      </c>
      <c r="F37" s="11">
        <v>9.6</v>
      </c>
      <c r="G37" s="11">
        <v>15.9</v>
      </c>
      <c r="H37" s="11">
        <v>19.2</v>
      </c>
      <c r="I37" s="11">
        <v>12.8</v>
      </c>
      <c r="J37" s="11">
        <v>21.2</v>
      </c>
      <c r="K37" s="11">
        <v>26.5</v>
      </c>
      <c r="L37" s="11">
        <v>31.8</v>
      </c>
      <c r="M37" s="11">
        <v>3.2</v>
      </c>
    </row>
    <row r="38" spans="1:13" ht="15.75" customHeight="1" x14ac:dyDescent="0.2">
      <c r="A38" s="8" t="s">
        <v>36</v>
      </c>
      <c r="B38" s="9" t="s">
        <v>23</v>
      </c>
      <c r="C38" s="10">
        <v>9.5</v>
      </c>
      <c r="D38" s="11">
        <v>15.4</v>
      </c>
      <c r="E38" s="11">
        <v>19</v>
      </c>
      <c r="F38" s="11">
        <v>14.3</v>
      </c>
      <c r="G38" s="11">
        <v>23.1</v>
      </c>
      <c r="H38" s="11">
        <v>28.5</v>
      </c>
      <c r="I38" s="11">
        <v>19</v>
      </c>
      <c r="J38" s="11">
        <v>30.8</v>
      </c>
      <c r="K38" s="11">
        <v>38.5</v>
      </c>
      <c r="L38" s="11">
        <v>46.2</v>
      </c>
      <c r="M38" s="11">
        <v>4.8</v>
      </c>
    </row>
    <row r="39" spans="1:13" ht="15.75" customHeight="1" x14ac:dyDescent="0.2">
      <c r="A39" s="8" t="s">
        <v>37</v>
      </c>
      <c r="B39" s="9" t="s">
        <v>24</v>
      </c>
      <c r="C39" s="10">
        <v>9.5</v>
      </c>
      <c r="D39" s="11">
        <v>15.4</v>
      </c>
      <c r="E39" s="11">
        <v>19</v>
      </c>
      <c r="F39" s="11">
        <v>14.3</v>
      </c>
      <c r="G39" s="11">
        <v>23.1</v>
      </c>
      <c r="H39" s="11">
        <v>28.5</v>
      </c>
      <c r="I39" s="11">
        <v>19</v>
      </c>
      <c r="J39" s="11">
        <v>30.8</v>
      </c>
      <c r="K39" s="11">
        <v>38.5</v>
      </c>
      <c r="L39" s="11">
        <v>46.2</v>
      </c>
      <c r="M39" s="11">
        <v>4.8</v>
      </c>
    </row>
    <row r="40" spans="1:13" ht="15.75" customHeight="1" x14ac:dyDescent="0.2">
      <c r="A40" s="8" t="s">
        <v>44</v>
      </c>
      <c r="B40" s="9" t="s">
        <v>25</v>
      </c>
      <c r="C40" s="10">
        <v>9.5</v>
      </c>
      <c r="D40" s="11">
        <v>15.4</v>
      </c>
      <c r="E40" s="11">
        <v>19</v>
      </c>
      <c r="F40" s="11">
        <v>14.3</v>
      </c>
      <c r="G40" s="11">
        <v>23.1</v>
      </c>
      <c r="H40" s="11">
        <v>28.5</v>
      </c>
      <c r="I40" s="11">
        <v>19</v>
      </c>
      <c r="J40" s="11">
        <v>30.8</v>
      </c>
      <c r="K40" s="11">
        <v>38.5</v>
      </c>
      <c r="L40" s="11">
        <v>46.2</v>
      </c>
      <c r="M40" s="11">
        <v>4.8</v>
      </c>
    </row>
    <row r="41" spans="1:13" ht="15.7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5.7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5.75" customHeight="1" x14ac:dyDescent="0.2">
      <c r="A43" s="8" t="s">
        <v>29</v>
      </c>
      <c r="B43" s="9" t="s">
        <v>169</v>
      </c>
      <c r="C43" s="10">
        <v>16.8</v>
      </c>
      <c r="D43" s="11">
        <v>28.2</v>
      </c>
      <c r="E43" s="11">
        <v>33.6</v>
      </c>
      <c r="F43" s="11">
        <v>25.2</v>
      </c>
      <c r="G43" s="11">
        <v>42.3</v>
      </c>
      <c r="H43" s="11">
        <v>50.4</v>
      </c>
      <c r="I43" s="11">
        <v>33.6</v>
      </c>
      <c r="J43" s="11">
        <v>56.4</v>
      </c>
      <c r="K43" s="11">
        <v>70.5</v>
      </c>
      <c r="L43" s="11">
        <v>84.6</v>
      </c>
      <c r="M43" s="11">
        <v>8.4</v>
      </c>
    </row>
    <row r="45" spans="1:13" ht="22.5" customHeight="1" x14ac:dyDescent="0.2">
      <c r="A45" s="33" t="s">
        <v>172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ht="22.5" customHeight="1" x14ac:dyDescent="0.2">
      <c r="A46" s="33" t="s">
        <v>173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</sheetData>
  <mergeCells count="18">
    <mergeCell ref="A45:M45"/>
    <mergeCell ref="A47:M47"/>
    <mergeCell ref="A1:M1"/>
    <mergeCell ref="A2:M2"/>
    <mergeCell ref="A3:M3"/>
    <mergeCell ref="H4:H5"/>
    <mergeCell ref="A46:M46"/>
    <mergeCell ref="A4:B5"/>
    <mergeCell ref="C4:C5"/>
    <mergeCell ref="D4:D5"/>
    <mergeCell ref="E4:E5"/>
    <mergeCell ref="F4:F5"/>
    <mergeCell ref="G4:G5"/>
    <mergeCell ref="I4:I5"/>
    <mergeCell ref="J4:J5"/>
    <mergeCell ref="K4:K5"/>
    <mergeCell ref="L4:L5"/>
    <mergeCell ref="M4:M5"/>
  </mergeCells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0.7109375" style="52" customWidth="1"/>
    <col min="2" max="2" width="30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25" x14ac:dyDescent="0.2">
      <c r="A2" s="39" t="s">
        <v>107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8.5" customHeight="1" x14ac:dyDescent="0.2">
      <c r="A3" s="40" t="s">
        <v>94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s="5" customFormat="1" ht="15.95" customHeight="1" x14ac:dyDescent="0.2">
      <c r="A4" s="32" t="s">
        <v>72</v>
      </c>
      <c r="B4" s="32"/>
      <c r="C4" s="36" t="s">
        <v>51</v>
      </c>
      <c r="D4" s="32" t="s">
        <v>52</v>
      </c>
      <c r="E4" s="32" t="s">
        <v>53</v>
      </c>
      <c r="F4" s="32" t="s">
        <v>54</v>
      </c>
      <c r="G4" s="32" t="s">
        <v>55</v>
      </c>
      <c r="H4" s="32" t="s">
        <v>56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s="5" customFormat="1" ht="15.9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44" customFormat="1" ht="15.9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3" customFormat="1" ht="15.95" customHeight="1" x14ac:dyDescent="0.2">
      <c r="A7" s="8" t="s">
        <v>29</v>
      </c>
      <c r="B7" s="9" t="s">
        <v>0</v>
      </c>
      <c r="C7" s="10">
        <v>4.7</v>
      </c>
      <c r="D7" s="11">
        <v>8.1999999999999993</v>
      </c>
      <c r="E7" s="11">
        <v>9.4</v>
      </c>
      <c r="F7" s="11">
        <v>7.1</v>
      </c>
      <c r="G7" s="11">
        <v>12.3</v>
      </c>
      <c r="H7" s="11">
        <v>14.1</v>
      </c>
      <c r="I7" s="11">
        <v>9.4</v>
      </c>
      <c r="J7" s="11">
        <v>16.399999999999999</v>
      </c>
      <c r="K7" s="11">
        <v>20.5</v>
      </c>
      <c r="L7" s="11">
        <v>24.6</v>
      </c>
      <c r="M7" s="11">
        <v>2.4</v>
      </c>
    </row>
    <row r="8" spans="1:13" s="13" customFormat="1" ht="15.95" customHeight="1" x14ac:dyDescent="0.2">
      <c r="A8" s="8" t="s">
        <v>31</v>
      </c>
      <c r="B8" s="9" t="s">
        <v>1</v>
      </c>
      <c r="C8" s="10">
        <v>5.0999999999999996</v>
      </c>
      <c r="D8" s="11">
        <v>8.1999999999999993</v>
      </c>
      <c r="E8" s="11">
        <v>10.199999999999999</v>
      </c>
      <c r="F8" s="11">
        <v>7.7</v>
      </c>
      <c r="G8" s="11">
        <v>12.3</v>
      </c>
      <c r="H8" s="11">
        <v>15.3</v>
      </c>
      <c r="I8" s="11">
        <v>10.199999999999999</v>
      </c>
      <c r="J8" s="11">
        <v>16.399999999999999</v>
      </c>
      <c r="K8" s="11">
        <v>20.5</v>
      </c>
      <c r="L8" s="11">
        <v>24.6</v>
      </c>
      <c r="M8" s="11">
        <v>2.6</v>
      </c>
    </row>
    <row r="9" spans="1:13" s="13" customFormat="1" ht="15.95" customHeight="1" x14ac:dyDescent="0.2">
      <c r="A9" s="8" t="s">
        <v>32</v>
      </c>
      <c r="B9" s="9" t="s">
        <v>2</v>
      </c>
      <c r="C9" s="10">
        <v>4.4000000000000004</v>
      </c>
      <c r="D9" s="11">
        <v>8.1999999999999993</v>
      </c>
      <c r="E9" s="11">
        <v>8.8000000000000007</v>
      </c>
      <c r="F9" s="11">
        <v>6.6</v>
      </c>
      <c r="G9" s="11">
        <v>12.3</v>
      </c>
      <c r="H9" s="11">
        <v>13.2</v>
      </c>
      <c r="I9" s="11">
        <v>8.8000000000000007</v>
      </c>
      <c r="J9" s="11">
        <v>16.399999999999999</v>
      </c>
      <c r="K9" s="11">
        <v>20.5</v>
      </c>
      <c r="L9" s="11">
        <v>24.6</v>
      </c>
      <c r="M9" s="11">
        <v>2.2000000000000002</v>
      </c>
    </row>
    <row r="10" spans="1:13" s="13" customFormat="1" ht="15.9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44" customFormat="1" ht="15.9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13" customFormat="1" ht="15.95" customHeight="1" x14ac:dyDescent="0.2">
      <c r="A12" s="8" t="s">
        <v>29</v>
      </c>
      <c r="B12" s="9" t="s">
        <v>3</v>
      </c>
      <c r="C12" s="10">
        <v>3.2</v>
      </c>
      <c r="D12" s="11">
        <v>5.6</v>
      </c>
      <c r="E12" s="11">
        <v>6.4</v>
      </c>
      <c r="F12" s="11">
        <v>4.8</v>
      </c>
      <c r="G12" s="11">
        <v>8.4</v>
      </c>
      <c r="H12" s="11">
        <v>9.6</v>
      </c>
      <c r="I12" s="11">
        <v>6.4</v>
      </c>
      <c r="J12" s="11">
        <v>11.2</v>
      </c>
      <c r="K12" s="11">
        <v>14</v>
      </c>
      <c r="L12" s="11">
        <v>16.8</v>
      </c>
      <c r="M12" s="11">
        <v>1.6</v>
      </c>
    </row>
    <row r="13" spans="1:13" s="13" customFormat="1" ht="15.95" customHeight="1" x14ac:dyDescent="0.2">
      <c r="A13" s="8" t="s">
        <v>31</v>
      </c>
      <c r="B13" s="9" t="s">
        <v>4</v>
      </c>
      <c r="C13" s="10">
        <v>3.2</v>
      </c>
      <c r="D13" s="11">
        <v>5.6</v>
      </c>
      <c r="E13" s="11">
        <v>6.4</v>
      </c>
      <c r="F13" s="11">
        <v>4.8</v>
      </c>
      <c r="G13" s="11">
        <v>8.4</v>
      </c>
      <c r="H13" s="11">
        <v>9.6</v>
      </c>
      <c r="I13" s="11">
        <v>6.4</v>
      </c>
      <c r="J13" s="11">
        <v>11.2</v>
      </c>
      <c r="K13" s="11">
        <v>14</v>
      </c>
      <c r="L13" s="11">
        <v>16.8</v>
      </c>
      <c r="M13" s="11">
        <v>1.6</v>
      </c>
    </row>
    <row r="14" spans="1:13" s="13" customFormat="1" ht="15.95" customHeight="1" x14ac:dyDescent="0.2">
      <c r="A14" s="8" t="s">
        <v>32</v>
      </c>
      <c r="B14" s="9" t="s">
        <v>5</v>
      </c>
      <c r="C14" s="10">
        <v>4.4000000000000004</v>
      </c>
      <c r="D14" s="11">
        <v>7.2</v>
      </c>
      <c r="E14" s="11">
        <v>8.8000000000000007</v>
      </c>
      <c r="F14" s="11">
        <v>6.6</v>
      </c>
      <c r="G14" s="11">
        <v>10.8</v>
      </c>
      <c r="H14" s="11">
        <v>13.2</v>
      </c>
      <c r="I14" s="11">
        <v>8.8000000000000007</v>
      </c>
      <c r="J14" s="11">
        <v>14.4</v>
      </c>
      <c r="K14" s="11">
        <v>18</v>
      </c>
      <c r="L14" s="11">
        <v>21.6</v>
      </c>
      <c r="M14" s="11">
        <v>2.2000000000000002</v>
      </c>
    </row>
    <row r="15" spans="1:13" s="13" customFormat="1" ht="15.95" customHeight="1" x14ac:dyDescent="0.2">
      <c r="A15" s="8" t="s">
        <v>35</v>
      </c>
      <c r="B15" s="9" t="s">
        <v>6</v>
      </c>
      <c r="C15" s="10">
        <v>4.8</v>
      </c>
      <c r="D15" s="11">
        <v>8.1999999999999993</v>
      </c>
      <c r="E15" s="11">
        <v>9.6</v>
      </c>
      <c r="F15" s="11">
        <v>7.2</v>
      </c>
      <c r="G15" s="11">
        <v>12.3</v>
      </c>
      <c r="H15" s="11">
        <v>14.4</v>
      </c>
      <c r="I15" s="11">
        <v>9.6</v>
      </c>
      <c r="J15" s="11">
        <v>16.399999999999999</v>
      </c>
      <c r="K15" s="11">
        <v>20.5</v>
      </c>
      <c r="L15" s="11">
        <v>24.6</v>
      </c>
      <c r="M15" s="11">
        <v>2.4</v>
      </c>
    </row>
    <row r="16" spans="1:13" s="13" customFormat="1" ht="15.95" customHeight="1" x14ac:dyDescent="0.2">
      <c r="A16" s="8" t="s">
        <v>36</v>
      </c>
      <c r="B16" s="9" t="s">
        <v>7</v>
      </c>
      <c r="C16" s="10">
        <v>4.8</v>
      </c>
      <c r="D16" s="11">
        <v>8.1999999999999993</v>
      </c>
      <c r="E16" s="11">
        <v>9.6</v>
      </c>
      <c r="F16" s="11">
        <v>7.2</v>
      </c>
      <c r="G16" s="11">
        <v>12.3</v>
      </c>
      <c r="H16" s="11">
        <v>14.4</v>
      </c>
      <c r="I16" s="11">
        <v>9.6</v>
      </c>
      <c r="J16" s="11">
        <v>16.399999999999999</v>
      </c>
      <c r="K16" s="11">
        <v>20.5</v>
      </c>
      <c r="L16" s="11">
        <v>24.6</v>
      </c>
      <c r="M16" s="11">
        <v>2.4</v>
      </c>
    </row>
    <row r="17" spans="1:13" s="13" customFormat="1" ht="15.95" customHeight="1" x14ac:dyDescent="0.2">
      <c r="A17" s="8" t="s">
        <v>37</v>
      </c>
      <c r="B17" s="9" t="s">
        <v>8</v>
      </c>
      <c r="C17" s="10">
        <v>4.8</v>
      </c>
      <c r="D17" s="11">
        <v>8.1999999999999993</v>
      </c>
      <c r="E17" s="11">
        <v>9.6</v>
      </c>
      <c r="F17" s="11">
        <v>7.2</v>
      </c>
      <c r="G17" s="11">
        <v>12.3</v>
      </c>
      <c r="H17" s="11">
        <v>14.4</v>
      </c>
      <c r="I17" s="11">
        <v>9.6</v>
      </c>
      <c r="J17" s="11">
        <v>16.399999999999999</v>
      </c>
      <c r="K17" s="11">
        <v>20.5</v>
      </c>
      <c r="L17" s="11">
        <v>24.6</v>
      </c>
      <c r="M17" s="11">
        <v>2.4</v>
      </c>
    </row>
    <row r="18" spans="1:13" s="13" customFormat="1" ht="15.9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s="44" customFormat="1" ht="15.9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3" customFormat="1" ht="15.95" customHeight="1" x14ac:dyDescent="0.2">
      <c r="A20" s="8" t="s">
        <v>29</v>
      </c>
      <c r="B20" s="9" t="s">
        <v>9</v>
      </c>
      <c r="C20" s="10">
        <v>4.4000000000000004</v>
      </c>
      <c r="D20" s="11">
        <v>7.6</v>
      </c>
      <c r="E20" s="11">
        <v>8.8000000000000007</v>
      </c>
      <c r="F20" s="11">
        <v>6.6</v>
      </c>
      <c r="G20" s="11">
        <v>11.4</v>
      </c>
      <c r="H20" s="11">
        <v>13.2</v>
      </c>
      <c r="I20" s="11">
        <v>8.8000000000000007</v>
      </c>
      <c r="J20" s="11">
        <v>15.2</v>
      </c>
      <c r="K20" s="11">
        <v>19</v>
      </c>
      <c r="L20" s="11">
        <v>22.8</v>
      </c>
      <c r="M20" s="11">
        <v>2.2000000000000002</v>
      </c>
    </row>
    <row r="21" spans="1:13" s="13" customFormat="1" ht="15.95" customHeight="1" x14ac:dyDescent="0.2">
      <c r="A21" s="8" t="s">
        <v>31</v>
      </c>
      <c r="B21" s="9" t="s">
        <v>10</v>
      </c>
      <c r="C21" s="10">
        <v>4.4000000000000004</v>
      </c>
      <c r="D21" s="11">
        <v>7.6</v>
      </c>
      <c r="E21" s="11">
        <v>8.8000000000000007</v>
      </c>
      <c r="F21" s="11">
        <v>6.6</v>
      </c>
      <c r="G21" s="11">
        <v>11.4</v>
      </c>
      <c r="H21" s="11">
        <v>13.2</v>
      </c>
      <c r="I21" s="11">
        <v>8.8000000000000007</v>
      </c>
      <c r="J21" s="11">
        <v>15.2</v>
      </c>
      <c r="K21" s="11">
        <v>19</v>
      </c>
      <c r="L21" s="11">
        <v>22.8</v>
      </c>
      <c r="M21" s="11">
        <v>2.2000000000000002</v>
      </c>
    </row>
    <row r="22" spans="1:13" s="13" customFormat="1" ht="15.95" customHeight="1" x14ac:dyDescent="0.2">
      <c r="A22" s="8" t="s">
        <v>32</v>
      </c>
      <c r="B22" s="9" t="s">
        <v>11</v>
      </c>
      <c r="C22" s="10">
        <v>4.7</v>
      </c>
      <c r="D22" s="11">
        <v>8</v>
      </c>
      <c r="E22" s="11">
        <v>9.4</v>
      </c>
      <c r="F22" s="11">
        <v>7.1</v>
      </c>
      <c r="G22" s="11">
        <v>12</v>
      </c>
      <c r="H22" s="11">
        <v>14.1</v>
      </c>
      <c r="I22" s="11">
        <v>9.4</v>
      </c>
      <c r="J22" s="11">
        <v>16</v>
      </c>
      <c r="K22" s="11">
        <v>20</v>
      </c>
      <c r="L22" s="11">
        <v>24</v>
      </c>
      <c r="M22" s="11">
        <v>2.4</v>
      </c>
    </row>
    <row r="23" spans="1:13" s="13" customFormat="1" ht="15.95" customHeight="1" x14ac:dyDescent="0.2">
      <c r="A23" s="8" t="s">
        <v>35</v>
      </c>
      <c r="B23" s="9" t="s">
        <v>12</v>
      </c>
      <c r="C23" s="10">
        <v>4.7</v>
      </c>
      <c r="D23" s="11">
        <v>7.6</v>
      </c>
      <c r="E23" s="11">
        <v>9.4</v>
      </c>
      <c r="F23" s="11">
        <v>7.1</v>
      </c>
      <c r="G23" s="11">
        <v>11.4</v>
      </c>
      <c r="H23" s="11">
        <v>14.1</v>
      </c>
      <c r="I23" s="11">
        <v>9.4</v>
      </c>
      <c r="J23" s="11">
        <v>15.2</v>
      </c>
      <c r="K23" s="11">
        <v>19</v>
      </c>
      <c r="L23" s="11">
        <v>22.8</v>
      </c>
      <c r="M23" s="11">
        <v>2.4</v>
      </c>
    </row>
    <row r="24" spans="1:13" s="13" customFormat="1" ht="15.95" customHeight="1" x14ac:dyDescent="0.2">
      <c r="A24" s="8" t="s">
        <v>36</v>
      </c>
      <c r="B24" s="9" t="s">
        <v>13</v>
      </c>
      <c r="C24" s="10">
        <v>4.7</v>
      </c>
      <c r="D24" s="11">
        <v>8</v>
      </c>
      <c r="E24" s="11">
        <v>9.4</v>
      </c>
      <c r="F24" s="11">
        <v>7.1</v>
      </c>
      <c r="G24" s="11">
        <v>12</v>
      </c>
      <c r="H24" s="11">
        <v>14.1</v>
      </c>
      <c r="I24" s="11">
        <v>9.4</v>
      </c>
      <c r="J24" s="11">
        <v>16</v>
      </c>
      <c r="K24" s="11">
        <v>20</v>
      </c>
      <c r="L24" s="11">
        <v>24</v>
      </c>
      <c r="M24" s="11">
        <v>2.4</v>
      </c>
    </row>
    <row r="25" spans="1:13" s="13" customFormat="1" ht="15.9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44" customFormat="1" ht="15.95" customHeight="1" x14ac:dyDescent="0.2">
      <c r="A26" s="6" t="s">
        <v>40</v>
      </c>
      <c r="B26" s="7" t="s">
        <v>89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3" customFormat="1" ht="15.95" customHeight="1" x14ac:dyDescent="0.2">
      <c r="A27" s="8" t="s">
        <v>29</v>
      </c>
      <c r="B27" s="9" t="s">
        <v>14</v>
      </c>
      <c r="C27" s="10">
        <v>3.2</v>
      </c>
      <c r="D27" s="11">
        <v>6</v>
      </c>
      <c r="E27" s="11">
        <v>6.4</v>
      </c>
      <c r="F27" s="11">
        <v>4.8</v>
      </c>
      <c r="G27" s="11">
        <v>9</v>
      </c>
      <c r="H27" s="11">
        <v>9.6</v>
      </c>
      <c r="I27" s="11">
        <v>6.4</v>
      </c>
      <c r="J27" s="11">
        <v>12</v>
      </c>
      <c r="K27" s="11">
        <v>15</v>
      </c>
      <c r="L27" s="11">
        <v>18</v>
      </c>
      <c r="M27" s="11">
        <v>1.6</v>
      </c>
    </row>
    <row r="28" spans="1:13" s="13" customFormat="1" ht="15.95" customHeight="1" x14ac:dyDescent="0.2">
      <c r="A28" s="8" t="s">
        <v>31</v>
      </c>
      <c r="B28" s="9" t="s">
        <v>15</v>
      </c>
      <c r="C28" s="10">
        <v>2.8</v>
      </c>
      <c r="D28" s="11">
        <v>5</v>
      </c>
      <c r="E28" s="11">
        <v>5.6</v>
      </c>
      <c r="F28" s="11">
        <v>4.2</v>
      </c>
      <c r="G28" s="11">
        <v>7.5</v>
      </c>
      <c r="H28" s="11">
        <v>8.4</v>
      </c>
      <c r="I28" s="11">
        <v>5.6</v>
      </c>
      <c r="J28" s="11">
        <v>10</v>
      </c>
      <c r="K28" s="11">
        <v>12.5</v>
      </c>
      <c r="L28" s="11">
        <v>15</v>
      </c>
      <c r="M28" s="11">
        <v>1.4</v>
      </c>
    </row>
    <row r="29" spans="1:13" s="13" customFormat="1" ht="15.95" customHeight="1" x14ac:dyDescent="0.2">
      <c r="A29" s="8" t="s">
        <v>32</v>
      </c>
      <c r="B29" s="9" t="s">
        <v>16</v>
      </c>
      <c r="C29" s="10">
        <v>3.2</v>
      </c>
      <c r="D29" s="11">
        <v>6</v>
      </c>
      <c r="E29" s="11">
        <v>6.4</v>
      </c>
      <c r="F29" s="11">
        <v>4.8</v>
      </c>
      <c r="G29" s="11">
        <v>9</v>
      </c>
      <c r="H29" s="11">
        <v>9.6</v>
      </c>
      <c r="I29" s="11">
        <v>6.4</v>
      </c>
      <c r="J29" s="11">
        <v>12</v>
      </c>
      <c r="K29" s="11">
        <v>15</v>
      </c>
      <c r="L29" s="11">
        <v>18</v>
      </c>
      <c r="M29" s="11">
        <v>1.6</v>
      </c>
    </row>
    <row r="30" spans="1:13" s="13" customFormat="1" ht="15.95" customHeight="1" x14ac:dyDescent="0.2">
      <c r="A30" s="8" t="s">
        <v>35</v>
      </c>
      <c r="B30" s="9" t="s">
        <v>17</v>
      </c>
      <c r="C30" s="10">
        <v>2.8</v>
      </c>
      <c r="D30" s="11">
        <v>5</v>
      </c>
      <c r="E30" s="11">
        <v>5.6</v>
      </c>
      <c r="F30" s="11">
        <v>4.2</v>
      </c>
      <c r="G30" s="11">
        <v>7.5</v>
      </c>
      <c r="H30" s="11">
        <v>8.4</v>
      </c>
      <c r="I30" s="11">
        <v>5.6</v>
      </c>
      <c r="J30" s="11">
        <v>10</v>
      </c>
      <c r="K30" s="11">
        <v>12.5</v>
      </c>
      <c r="L30" s="11">
        <v>15</v>
      </c>
      <c r="M30" s="11">
        <v>1.4</v>
      </c>
    </row>
    <row r="31" spans="1:13" s="13" customFormat="1" ht="15.95" customHeight="1" x14ac:dyDescent="0.2">
      <c r="A31" s="8" t="s">
        <v>36</v>
      </c>
      <c r="B31" s="9" t="s">
        <v>18</v>
      </c>
      <c r="C31" s="10">
        <v>3.2</v>
      </c>
      <c r="D31" s="11">
        <v>6</v>
      </c>
      <c r="E31" s="11">
        <v>6.4</v>
      </c>
      <c r="F31" s="11">
        <v>4.8</v>
      </c>
      <c r="G31" s="11">
        <v>9</v>
      </c>
      <c r="H31" s="11">
        <v>9.6</v>
      </c>
      <c r="I31" s="11">
        <v>6.4</v>
      </c>
      <c r="J31" s="11">
        <v>12</v>
      </c>
      <c r="K31" s="11">
        <v>15</v>
      </c>
      <c r="L31" s="11">
        <v>18</v>
      </c>
      <c r="M31" s="11">
        <v>1.6</v>
      </c>
    </row>
    <row r="32" spans="1:13" s="13" customFormat="1" ht="15.9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44" customFormat="1" ht="15.9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s="13" customFormat="1" ht="15.95" customHeight="1" x14ac:dyDescent="0.2">
      <c r="A34" s="8" t="s">
        <v>29</v>
      </c>
      <c r="B34" s="9" t="s">
        <v>19</v>
      </c>
      <c r="C34" s="10">
        <v>3.4</v>
      </c>
      <c r="D34" s="11">
        <v>6.4</v>
      </c>
      <c r="E34" s="11">
        <v>6.8</v>
      </c>
      <c r="F34" s="11">
        <v>5.0999999999999996</v>
      </c>
      <c r="G34" s="11">
        <v>9.6</v>
      </c>
      <c r="H34" s="11">
        <v>10.199999999999999</v>
      </c>
      <c r="I34" s="11">
        <v>6.8</v>
      </c>
      <c r="J34" s="11">
        <v>12.8</v>
      </c>
      <c r="K34" s="11">
        <v>16</v>
      </c>
      <c r="L34" s="11">
        <v>19.2</v>
      </c>
      <c r="M34" s="11">
        <v>1.7</v>
      </c>
    </row>
    <row r="35" spans="1:13" s="13" customFormat="1" ht="15.95" customHeight="1" x14ac:dyDescent="0.2">
      <c r="A35" s="8" t="s">
        <v>31</v>
      </c>
      <c r="B35" s="9" t="s">
        <v>20</v>
      </c>
      <c r="C35" s="10">
        <v>4.8</v>
      </c>
      <c r="D35" s="11">
        <v>7.6</v>
      </c>
      <c r="E35" s="11">
        <v>9.6</v>
      </c>
      <c r="F35" s="11">
        <v>7.2</v>
      </c>
      <c r="G35" s="11">
        <v>11.4</v>
      </c>
      <c r="H35" s="11">
        <v>14.4</v>
      </c>
      <c r="I35" s="11">
        <v>9.6</v>
      </c>
      <c r="J35" s="11">
        <v>15.2</v>
      </c>
      <c r="K35" s="11">
        <v>19</v>
      </c>
      <c r="L35" s="11">
        <v>22.8</v>
      </c>
      <c r="M35" s="11">
        <v>2.4</v>
      </c>
    </row>
    <row r="36" spans="1:13" s="13" customFormat="1" ht="15.95" customHeight="1" x14ac:dyDescent="0.2">
      <c r="A36" s="8" t="s">
        <v>32</v>
      </c>
      <c r="B36" s="9" t="s">
        <v>21</v>
      </c>
      <c r="C36" s="10">
        <v>4</v>
      </c>
      <c r="D36" s="11">
        <v>6.8</v>
      </c>
      <c r="E36" s="11">
        <v>8</v>
      </c>
      <c r="F36" s="11">
        <v>6</v>
      </c>
      <c r="G36" s="11">
        <v>10.199999999999999</v>
      </c>
      <c r="H36" s="11">
        <v>12</v>
      </c>
      <c r="I36" s="11">
        <v>8</v>
      </c>
      <c r="J36" s="11">
        <v>13.6</v>
      </c>
      <c r="K36" s="11">
        <v>17</v>
      </c>
      <c r="L36" s="11">
        <v>20.399999999999999</v>
      </c>
      <c r="M36" s="11">
        <v>2</v>
      </c>
    </row>
    <row r="37" spans="1:13" s="13" customFormat="1" ht="15.95" customHeight="1" x14ac:dyDescent="0.2">
      <c r="A37" s="8" t="s">
        <v>35</v>
      </c>
      <c r="B37" s="9" t="s">
        <v>22</v>
      </c>
      <c r="C37" s="10">
        <v>3.1</v>
      </c>
      <c r="D37" s="11">
        <v>5.2</v>
      </c>
      <c r="E37" s="11">
        <v>6.2</v>
      </c>
      <c r="F37" s="11">
        <v>4.7</v>
      </c>
      <c r="G37" s="11">
        <v>7.8</v>
      </c>
      <c r="H37" s="11">
        <v>9.3000000000000007</v>
      </c>
      <c r="I37" s="11">
        <v>6.2</v>
      </c>
      <c r="J37" s="11">
        <v>10.4</v>
      </c>
      <c r="K37" s="11">
        <v>13</v>
      </c>
      <c r="L37" s="11">
        <v>15.6</v>
      </c>
      <c r="M37" s="11">
        <v>1.6</v>
      </c>
    </row>
    <row r="38" spans="1:13" s="13" customFormat="1" ht="15.95" customHeight="1" x14ac:dyDescent="0.2">
      <c r="A38" s="8" t="s">
        <v>36</v>
      </c>
      <c r="B38" s="9" t="s">
        <v>84</v>
      </c>
      <c r="C38" s="10">
        <v>4.5</v>
      </c>
      <c r="D38" s="11">
        <v>7.4</v>
      </c>
      <c r="E38" s="11">
        <v>9</v>
      </c>
      <c r="F38" s="11">
        <v>6.8</v>
      </c>
      <c r="G38" s="11">
        <v>11.1</v>
      </c>
      <c r="H38" s="11">
        <v>13.5</v>
      </c>
      <c r="I38" s="11">
        <v>9</v>
      </c>
      <c r="J38" s="11">
        <v>14.8</v>
      </c>
      <c r="K38" s="11">
        <v>18.5</v>
      </c>
      <c r="L38" s="11">
        <v>22.2</v>
      </c>
      <c r="M38" s="11">
        <v>2.2999999999999998</v>
      </c>
    </row>
    <row r="39" spans="1:13" s="13" customFormat="1" ht="15.95" customHeight="1" x14ac:dyDescent="0.2">
      <c r="A39" s="8" t="s">
        <v>37</v>
      </c>
      <c r="B39" s="9" t="s">
        <v>24</v>
      </c>
      <c r="C39" s="10">
        <v>4.5</v>
      </c>
      <c r="D39" s="11">
        <v>7.4</v>
      </c>
      <c r="E39" s="11">
        <v>9</v>
      </c>
      <c r="F39" s="11">
        <v>6.8</v>
      </c>
      <c r="G39" s="11">
        <v>11.1</v>
      </c>
      <c r="H39" s="11">
        <v>13.5</v>
      </c>
      <c r="I39" s="11">
        <v>9</v>
      </c>
      <c r="J39" s="11">
        <v>14.8</v>
      </c>
      <c r="K39" s="11">
        <v>18.5</v>
      </c>
      <c r="L39" s="11">
        <v>22.2</v>
      </c>
      <c r="M39" s="11">
        <v>2.2999999999999998</v>
      </c>
    </row>
    <row r="40" spans="1:13" s="13" customFormat="1" ht="15.95" customHeight="1" x14ac:dyDescent="0.2">
      <c r="A40" s="8" t="s">
        <v>44</v>
      </c>
      <c r="B40" s="9" t="s">
        <v>25</v>
      </c>
      <c r="C40" s="10">
        <v>4.5</v>
      </c>
      <c r="D40" s="11">
        <v>7.4</v>
      </c>
      <c r="E40" s="11">
        <v>9</v>
      </c>
      <c r="F40" s="11">
        <v>6.8</v>
      </c>
      <c r="G40" s="11">
        <v>11.1</v>
      </c>
      <c r="H40" s="11">
        <v>13.5</v>
      </c>
      <c r="I40" s="11">
        <v>9</v>
      </c>
      <c r="J40" s="11">
        <v>14.8</v>
      </c>
      <c r="K40" s="11">
        <v>18.5</v>
      </c>
      <c r="L40" s="11">
        <v>22.2</v>
      </c>
      <c r="M40" s="11">
        <v>2.2999999999999998</v>
      </c>
    </row>
    <row r="41" spans="1:13" s="13" customFormat="1" ht="15.9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44" customFormat="1" ht="15.9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3" customFormat="1" ht="15.95" customHeight="1" x14ac:dyDescent="0.2">
      <c r="A43" s="8" t="s">
        <v>29</v>
      </c>
      <c r="B43" s="9" t="s">
        <v>26</v>
      </c>
      <c r="C43" s="10">
        <v>6.1</v>
      </c>
      <c r="D43" s="11">
        <v>10.4</v>
      </c>
      <c r="E43" s="11">
        <v>12.2</v>
      </c>
      <c r="F43" s="11">
        <v>9.1999999999999993</v>
      </c>
      <c r="G43" s="11">
        <v>15.6</v>
      </c>
      <c r="H43" s="11">
        <v>18.3</v>
      </c>
      <c r="I43" s="11">
        <v>12.2</v>
      </c>
      <c r="J43" s="11">
        <v>20.8</v>
      </c>
      <c r="K43" s="11">
        <v>26</v>
      </c>
      <c r="L43" s="11">
        <v>31.2</v>
      </c>
      <c r="M43" s="11">
        <v>3.1</v>
      </c>
    </row>
    <row r="44" spans="1:13" s="13" customFormat="1" ht="15.95" customHeight="1" x14ac:dyDescent="0.2">
      <c r="A44" s="23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 s="13" customFormat="1" ht="24.75" customHeight="1" x14ac:dyDescent="0.2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13" customFormat="1" ht="24.75" customHeight="1" x14ac:dyDescent="0.2">
      <c r="A46" s="33" t="s">
        <v>110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s="13" customFormat="1" ht="26.25" customHeight="1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s="13" customFormat="1" ht="15.95" customHeight="1" x14ac:dyDescent="0.2">
      <c r="A48" s="23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6"/>
    </row>
    <row r="49" spans="1:13" s="13" customFormat="1" ht="15.95" customHeight="1" x14ac:dyDescent="0.2">
      <c r="A49" s="23"/>
      <c r="C49" s="24"/>
      <c r="D49" s="24"/>
      <c r="E49" s="24"/>
      <c r="F49" s="24"/>
      <c r="G49" s="24"/>
      <c r="H49" s="24"/>
      <c r="I49" s="24"/>
      <c r="J49" s="24"/>
      <c r="K49" s="24"/>
      <c r="L49" s="45"/>
      <c r="M49" s="45"/>
    </row>
    <row r="50" spans="1:13" ht="19.5" customHeight="1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</row>
    <row r="51" spans="1:13" ht="15.95" customHeight="1" x14ac:dyDescent="0.2">
      <c r="A51" s="30"/>
      <c r="B51" s="30"/>
      <c r="C51" s="30"/>
      <c r="D51" s="30"/>
      <c r="E51" s="30"/>
      <c r="F51" s="13"/>
      <c r="G51" s="30"/>
      <c r="H51" s="30"/>
      <c r="I51" s="30"/>
      <c r="J51" s="30"/>
      <c r="K51" s="30"/>
    </row>
    <row r="52" spans="1:13" ht="15.95" customHeight="1" x14ac:dyDescent="0.2">
      <c r="A52" s="48"/>
      <c r="B52" s="48"/>
      <c r="C52" s="48"/>
      <c r="D52" s="48"/>
      <c r="E52" s="49"/>
      <c r="F52" s="49"/>
      <c r="G52" s="50"/>
      <c r="H52" s="50"/>
      <c r="I52" s="50"/>
      <c r="J52" s="50"/>
      <c r="K52" s="50"/>
      <c r="L52" s="48"/>
    </row>
    <row r="53" spans="1:13" s="44" customFormat="1" ht="15.95" customHeight="1" x14ac:dyDescent="0.2">
      <c r="A53" s="48"/>
      <c r="B53" s="48"/>
      <c r="C53" s="48"/>
      <c r="D53" s="48"/>
      <c r="E53" s="49"/>
      <c r="F53" s="49"/>
      <c r="G53" s="50"/>
      <c r="H53" s="50"/>
      <c r="I53" s="50"/>
      <c r="J53" s="50"/>
      <c r="K53" s="50"/>
      <c r="L53" s="51"/>
    </row>
    <row r="54" spans="1:13" s="44" customFormat="1" ht="15.95" customHeight="1" x14ac:dyDescent="0.2">
      <c r="A54" s="48"/>
      <c r="B54" s="48"/>
      <c r="C54" s="48"/>
      <c r="D54" s="48"/>
      <c r="E54" s="49"/>
      <c r="F54" s="49"/>
      <c r="G54" s="52"/>
      <c r="H54" s="52"/>
      <c r="I54" s="52"/>
      <c r="J54" s="52"/>
      <c r="K54" s="52"/>
      <c r="L54" s="47"/>
    </row>
    <row r="55" spans="1:13" s="44" customFormat="1" ht="15.95" customHeight="1" x14ac:dyDescent="0.2">
      <c r="A55" s="48"/>
      <c r="B55" s="48"/>
      <c r="C55" s="48"/>
      <c r="D55" s="48"/>
      <c r="E55" s="49"/>
      <c r="F55" s="49"/>
      <c r="G55" s="50"/>
      <c r="H55" s="50"/>
      <c r="I55" s="50"/>
      <c r="J55" s="50"/>
      <c r="K55" s="50"/>
      <c r="L55" s="53"/>
    </row>
    <row r="56" spans="1:13" s="5" customFormat="1" ht="15.95" customHeight="1" x14ac:dyDescent="0.2">
      <c r="A56" s="48"/>
      <c r="B56" s="48"/>
      <c r="C56" s="48"/>
      <c r="D56" s="48"/>
      <c r="E56" s="49"/>
      <c r="F56" s="49"/>
      <c r="G56" s="50"/>
      <c r="H56" s="50"/>
      <c r="I56" s="50"/>
      <c r="J56" s="50"/>
      <c r="K56" s="50"/>
      <c r="L56" s="53"/>
    </row>
    <row r="57" spans="1:13" s="5" customFormat="1" ht="15.95" customHeight="1" x14ac:dyDescent="0.2">
      <c r="A57" s="48"/>
      <c r="B57" s="48"/>
      <c r="C57" s="48"/>
      <c r="D57" s="48"/>
      <c r="E57" s="49"/>
      <c r="F57" s="49"/>
      <c r="G57" s="52"/>
      <c r="H57" s="52"/>
      <c r="I57" s="52"/>
      <c r="J57" s="52"/>
      <c r="K57" s="52"/>
      <c r="L57" s="53"/>
    </row>
    <row r="58" spans="1:13" s="44" customFormat="1" ht="15.95" customHeight="1" x14ac:dyDescent="0.2">
      <c r="A58" s="48"/>
      <c r="B58" s="48"/>
      <c r="C58" s="48"/>
      <c r="D58" s="48"/>
      <c r="E58" s="49"/>
      <c r="F58" s="49"/>
      <c r="G58" s="50"/>
      <c r="H58" s="50"/>
      <c r="I58" s="50"/>
      <c r="J58" s="50"/>
      <c r="K58" s="50"/>
      <c r="L58" s="53"/>
    </row>
    <row r="59" spans="1:13" s="13" customFormat="1" ht="15.95" customHeight="1" x14ac:dyDescent="0.2">
      <c r="A59" s="48"/>
      <c r="B59" s="48"/>
      <c r="C59" s="48"/>
      <c r="D59" s="48"/>
      <c r="E59" s="49"/>
      <c r="F59" s="49"/>
      <c r="G59" s="50"/>
      <c r="H59" s="50"/>
      <c r="I59" s="50"/>
      <c r="J59" s="50"/>
      <c r="K59" s="50"/>
      <c r="L59" s="53"/>
    </row>
    <row r="60" spans="1:13" s="13" customFormat="1" ht="15.95" customHeight="1" x14ac:dyDescent="0.2">
      <c r="A60" s="48"/>
      <c r="B60" s="48"/>
      <c r="C60" s="48"/>
      <c r="D60" s="48"/>
      <c r="E60" s="49"/>
      <c r="F60" s="49"/>
      <c r="G60" s="50"/>
      <c r="H60" s="50"/>
      <c r="I60" s="50"/>
      <c r="J60" s="50"/>
      <c r="K60" s="50"/>
      <c r="L60" s="53"/>
    </row>
    <row r="61" spans="1:13" s="13" customFormat="1" ht="15.95" customHeight="1" x14ac:dyDescent="0.2">
      <c r="A61" s="48"/>
      <c r="B61" s="48"/>
      <c r="C61" s="48"/>
      <c r="D61" s="48"/>
      <c r="E61" s="49"/>
      <c r="F61" s="49"/>
      <c r="G61" s="50"/>
      <c r="H61" s="50"/>
      <c r="I61" s="50"/>
      <c r="J61" s="50"/>
      <c r="K61" s="50"/>
      <c r="L61" s="53"/>
    </row>
    <row r="62" spans="1:13" s="44" customFormat="1" ht="15.95" customHeight="1" x14ac:dyDescent="0.2">
      <c r="A62" s="48"/>
      <c r="B62" s="48"/>
      <c r="C62" s="48"/>
      <c r="D62" s="48"/>
      <c r="E62" s="49"/>
      <c r="F62" s="49"/>
      <c r="G62" s="50"/>
      <c r="H62" s="50"/>
      <c r="I62" s="50"/>
      <c r="J62" s="50"/>
      <c r="K62" s="50"/>
      <c r="L62" s="53"/>
    </row>
    <row r="63" spans="1:13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3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1"/>
      <c r="B66" s="2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44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1"/>
      <c r="B72" s="2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44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1"/>
      <c r="B77" s="2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44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47"/>
      <c r="B84" s="54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1"/>
      <c r="B85" s="2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13" customFormat="1" ht="15.95" customHeight="1" x14ac:dyDescent="0.2">
      <c r="A86" s="47"/>
      <c r="B86" s="54"/>
      <c r="C86" s="55"/>
      <c r="D86" s="55"/>
      <c r="E86" s="55"/>
      <c r="F86" s="53"/>
      <c r="G86" s="53"/>
      <c r="H86" s="53"/>
      <c r="I86" s="53"/>
      <c r="J86" s="53"/>
      <c r="K86" s="53"/>
      <c r="L86" s="53"/>
    </row>
    <row r="87" spans="1:12" s="13" customFormat="1" ht="15.95" customHeight="1" x14ac:dyDescent="0.2">
      <c r="A87" s="1"/>
      <c r="B87" s="1"/>
      <c r="C87" s="55"/>
      <c r="D87" s="55"/>
      <c r="E87" s="55"/>
      <c r="F87" s="53"/>
      <c r="G87" s="53"/>
      <c r="H87" s="53"/>
      <c r="I87" s="53"/>
      <c r="J87" s="53"/>
      <c r="K87" s="53"/>
      <c r="L87" s="53"/>
    </row>
    <row r="88" spans="1:12" s="44" customFormat="1" ht="15.95" customHeight="1" x14ac:dyDescent="0.2">
      <c r="A88" s="47"/>
      <c r="G88" s="56"/>
      <c r="H88" s="56"/>
      <c r="I88" s="57"/>
      <c r="K88" s="57"/>
    </row>
    <row r="89" spans="1:12" s="13" customFormat="1" ht="15.95" customHeight="1" x14ac:dyDescent="0.2">
      <c r="A89" s="21"/>
      <c r="B89" s="21"/>
      <c r="C89" s="47"/>
      <c r="D89" s="47"/>
      <c r="E89" s="47"/>
      <c r="F89" s="48"/>
      <c r="G89" s="58"/>
      <c r="H89" s="58"/>
      <c r="I89" s="47"/>
      <c r="J89" s="58"/>
      <c r="K89" s="47"/>
      <c r="L89" s="47"/>
    </row>
    <row r="90" spans="1:12" s="22" customFormat="1" ht="15.95" customHeight="1" x14ac:dyDescent="0.2">
      <c r="A90" s="1"/>
      <c r="B90" s="2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ht="15.95" customHeigh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1"/>
      <c r="B94" s="2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1"/>
      <c r="B101" s="2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1"/>
      <c r="B107" s="2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1"/>
      <c r="B112" s="2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B119" s="54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1"/>
      <c r="B120" s="2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47"/>
      <c r="B121" s="54"/>
      <c r="C121" s="59"/>
      <c r="D121" s="59"/>
      <c r="E121" s="59"/>
      <c r="F121" s="53"/>
      <c r="G121" s="53"/>
      <c r="H121" s="53"/>
      <c r="I121" s="53"/>
      <c r="J121" s="53"/>
      <c r="K121" s="53"/>
      <c r="L121" s="53"/>
    </row>
    <row r="122" spans="1:12" s="44" customFormat="1" x14ac:dyDescent="0.2">
      <c r="A122" s="1"/>
      <c r="B122" s="1"/>
      <c r="C122" s="59"/>
      <c r="D122" s="59"/>
      <c r="E122" s="59"/>
      <c r="F122" s="53"/>
      <c r="G122" s="53"/>
      <c r="H122" s="53"/>
      <c r="I122" s="53"/>
      <c r="J122" s="53"/>
      <c r="K122" s="53"/>
      <c r="L122" s="53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  <row r="151" spans="1:11" s="44" customFormat="1" x14ac:dyDescent="0.2">
      <c r="A151" s="47"/>
      <c r="G151" s="56"/>
      <c r="H151" s="56"/>
      <c r="I151" s="57"/>
      <c r="K151" s="57"/>
    </row>
    <row r="152" spans="1:11" s="44" customFormat="1" x14ac:dyDescent="0.2">
      <c r="A152" s="47"/>
      <c r="G152" s="56"/>
      <c r="H152" s="56"/>
      <c r="I152" s="57"/>
      <c r="K152" s="57"/>
    </row>
  </sheetData>
  <mergeCells count="18">
    <mergeCell ref="A46:M46"/>
    <mergeCell ref="A47:M47"/>
    <mergeCell ref="I4:I5"/>
    <mergeCell ref="J4:J5"/>
    <mergeCell ref="K4:K5"/>
    <mergeCell ref="L4:L5"/>
    <mergeCell ref="M4:M5"/>
    <mergeCell ref="A45:M45"/>
    <mergeCell ref="A1:M1"/>
    <mergeCell ref="A2:M2"/>
    <mergeCell ref="A3:M3"/>
    <mergeCell ref="A4:B5"/>
    <mergeCell ref="C4:C5"/>
    <mergeCell ref="D4:D5"/>
    <mergeCell ref="E4:E5"/>
    <mergeCell ref="F4:F5"/>
    <mergeCell ref="G4:G5"/>
    <mergeCell ref="H4:H5"/>
  </mergeCells>
  <printOptions horizontalCentered="1" verticalCentered="1"/>
  <pageMargins left="0" right="0" top="0.19652777777777777" bottom="0.19652777777777777" header="0.51180555555555562" footer="0.51180555555555562"/>
  <pageSetup paperSize="9" scale="69" firstPageNumber="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0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0.7109375" style="52" customWidth="1"/>
    <col min="2" max="2" width="30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4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"/>
    </row>
    <row r="2" spans="1:14" ht="39.950000000000003" customHeight="1" x14ac:dyDescent="0.2">
      <c r="A2" s="39" t="s">
        <v>105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"/>
    </row>
    <row r="3" spans="1:14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  <c r="N3" s="1"/>
    </row>
    <row r="4" spans="1:14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  <c r="N4" s="1"/>
    </row>
    <row r="5" spans="1:14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  <c r="N5" s="26"/>
    </row>
    <row r="6" spans="1:14" s="13" customFormat="1" ht="15.95" customHeight="1" x14ac:dyDescent="0.2">
      <c r="A6" s="8" t="s">
        <v>29</v>
      </c>
      <c r="B6" s="9" t="s">
        <v>95</v>
      </c>
      <c r="C6" s="10">
        <v>4.7</v>
      </c>
      <c r="D6" s="11">
        <v>8.1999999999999993</v>
      </c>
      <c r="E6" s="11">
        <v>9.4</v>
      </c>
      <c r="F6" s="11">
        <v>7.1</v>
      </c>
      <c r="G6" s="11">
        <v>12.3</v>
      </c>
      <c r="H6" s="11">
        <v>14.1</v>
      </c>
      <c r="I6" s="11">
        <v>9.4</v>
      </c>
      <c r="J6" s="11">
        <v>16.399999999999999</v>
      </c>
      <c r="K6" s="11">
        <v>20.5</v>
      </c>
      <c r="L6" s="11">
        <v>24.6</v>
      </c>
      <c r="M6" s="11">
        <v>2.4</v>
      </c>
      <c r="N6" s="18"/>
    </row>
    <row r="7" spans="1:14" s="13" customFormat="1" ht="15.95" customHeight="1" x14ac:dyDescent="0.2">
      <c r="A7" s="8" t="s">
        <v>31</v>
      </c>
      <c r="B7" s="9" t="s">
        <v>1</v>
      </c>
      <c r="C7" s="10">
        <v>5.0999999999999996</v>
      </c>
      <c r="D7" s="11">
        <v>8.1999999999999993</v>
      </c>
      <c r="E7" s="11">
        <v>10.199999999999999</v>
      </c>
      <c r="F7" s="11">
        <v>7.7</v>
      </c>
      <c r="G7" s="11">
        <v>12.3</v>
      </c>
      <c r="H7" s="11">
        <v>15.3</v>
      </c>
      <c r="I7" s="11">
        <v>10.199999999999999</v>
      </c>
      <c r="J7" s="11">
        <v>16.399999999999999</v>
      </c>
      <c r="K7" s="11">
        <v>20.5</v>
      </c>
      <c r="L7" s="11">
        <v>24.6</v>
      </c>
      <c r="M7" s="11">
        <v>2.6</v>
      </c>
      <c r="N7" s="18"/>
    </row>
    <row r="8" spans="1:14" s="13" customFormat="1" ht="15.95" customHeight="1" x14ac:dyDescent="0.2">
      <c r="A8" s="8" t="s">
        <v>32</v>
      </c>
      <c r="B8" s="9" t="s">
        <v>2</v>
      </c>
      <c r="C8" s="10">
        <v>4.4000000000000004</v>
      </c>
      <c r="D8" s="11">
        <v>8.1999999999999993</v>
      </c>
      <c r="E8" s="11">
        <v>8.8000000000000007</v>
      </c>
      <c r="F8" s="11">
        <v>6.6</v>
      </c>
      <c r="G8" s="11">
        <v>12.3</v>
      </c>
      <c r="H8" s="11">
        <v>13.2</v>
      </c>
      <c r="I8" s="11">
        <v>8.8000000000000007</v>
      </c>
      <c r="J8" s="11">
        <v>16.399999999999999</v>
      </c>
      <c r="K8" s="11">
        <v>20.5</v>
      </c>
      <c r="L8" s="11">
        <v>24.6</v>
      </c>
      <c r="M8" s="11">
        <v>2.2000000000000002</v>
      </c>
      <c r="N8" s="18"/>
    </row>
    <row r="9" spans="1:14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</row>
    <row r="10" spans="1:14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  <c r="N10" s="26"/>
    </row>
    <row r="11" spans="1:14" s="13" customFormat="1" ht="15.95" customHeight="1" x14ac:dyDescent="0.2">
      <c r="A11" s="8" t="s">
        <v>29</v>
      </c>
      <c r="B11" s="9" t="s">
        <v>3</v>
      </c>
      <c r="C11" s="10">
        <v>3.2</v>
      </c>
      <c r="D11" s="11">
        <v>5.6</v>
      </c>
      <c r="E11" s="11">
        <v>6.4</v>
      </c>
      <c r="F11" s="11">
        <v>4.8</v>
      </c>
      <c r="G11" s="11">
        <v>8.4</v>
      </c>
      <c r="H11" s="11">
        <v>9.6</v>
      </c>
      <c r="I11" s="11">
        <v>6.4</v>
      </c>
      <c r="J11" s="11">
        <v>11.2</v>
      </c>
      <c r="K11" s="11">
        <v>14</v>
      </c>
      <c r="L11" s="11">
        <v>16.8</v>
      </c>
      <c r="M11" s="11">
        <v>1.6</v>
      </c>
      <c r="N11" s="18"/>
    </row>
    <row r="12" spans="1:14" s="13" customFormat="1" ht="15.95" customHeight="1" x14ac:dyDescent="0.2">
      <c r="A12" s="8" t="s">
        <v>31</v>
      </c>
      <c r="B12" s="9" t="s">
        <v>4</v>
      </c>
      <c r="C12" s="10">
        <v>3.2</v>
      </c>
      <c r="D12" s="11">
        <v>5.6</v>
      </c>
      <c r="E12" s="11">
        <v>6.4</v>
      </c>
      <c r="F12" s="11">
        <v>4.8</v>
      </c>
      <c r="G12" s="11">
        <v>8.4</v>
      </c>
      <c r="H12" s="11">
        <v>9.6</v>
      </c>
      <c r="I12" s="11">
        <v>6.4</v>
      </c>
      <c r="J12" s="11">
        <v>11.2</v>
      </c>
      <c r="K12" s="11">
        <v>14</v>
      </c>
      <c r="L12" s="11">
        <v>16.8</v>
      </c>
      <c r="M12" s="11">
        <v>1.6</v>
      </c>
      <c r="N12" s="18"/>
    </row>
    <row r="13" spans="1:14" s="13" customFormat="1" ht="15.95" customHeight="1" x14ac:dyDescent="0.2">
      <c r="A13" s="8" t="s">
        <v>32</v>
      </c>
      <c r="B13" s="9" t="s">
        <v>5</v>
      </c>
      <c r="C13" s="10">
        <v>4.4000000000000004</v>
      </c>
      <c r="D13" s="11">
        <v>7.2</v>
      </c>
      <c r="E13" s="11">
        <v>8.8000000000000007</v>
      </c>
      <c r="F13" s="11">
        <v>6.6</v>
      </c>
      <c r="G13" s="11">
        <v>10.8</v>
      </c>
      <c r="H13" s="11">
        <v>13.2</v>
      </c>
      <c r="I13" s="11">
        <v>8.8000000000000007</v>
      </c>
      <c r="J13" s="11">
        <v>14.4</v>
      </c>
      <c r="K13" s="11">
        <v>18</v>
      </c>
      <c r="L13" s="11">
        <v>21.6</v>
      </c>
      <c r="M13" s="11">
        <v>2.2000000000000002</v>
      </c>
      <c r="N13" s="18"/>
    </row>
    <row r="14" spans="1:14" s="13" customFormat="1" ht="15.95" customHeight="1" x14ac:dyDescent="0.2">
      <c r="A14" s="8" t="s">
        <v>35</v>
      </c>
      <c r="B14" s="9" t="s">
        <v>6</v>
      </c>
      <c r="C14" s="10">
        <v>4.8</v>
      </c>
      <c r="D14" s="11">
        <v>8.1999999999999993</v>
      </c>
      <c r="E14" s="11">
        <v>9.6</v>
      </c>
      <c r="F14" s="11">
        <v>7.2</v>
      </c>
      <c r="G14" s="11">
        <v>12.3</v>
      </c>
      <c r="H14" s="11">
        <v>14.4</v>
      </c>
      <c r="I14" s="11">
        <v>9.6</v>
      </c>
      <c r="J14" s="11">
        <v>16.399999999999999</v>
      </c>
      <c r="K14" s="11">
        <v>20.5</v>
      </c>
      <c r="L14" s="11">
        <v>24.6</v>
      </c>
      <c r="M14" s="11">
        <v>2.4</v>
      </c>
      <c r="N14" s="18"/>
    </row>
    <row r="15" spans="1:14" s="13" customFormat="1" ht="15.95" customHeight="1" x14ac:dyDescent="0.2">
      <c r="A15" s="8" t="s">
        <v>36</v>
      </c>
      <c r="B15" s="9" t="s">
        <v>7</v>
      </c>
      <c r="C15" s="10">
        <v>4.8</v>
      </c>
      <c r="D15" s="11">
        <v>8.1999999999999993</v>
      </c>
      <c r="E15" s="11">
        <v>9.6</v>
      </c>
      <c r="F15" s="11">
        <v>7.2</v>
      </c>
      <c r="G15" s="11">
        <v>12.3</v>
      </c>
      <c r="H15" s="11">
        <v>14.4</v>
      </c>
      <c r="I15" s="11">
        <v>9.6</v>
      </c>
      <c r="J15" s="11">
        <v>16.399999999999999</v>
      </c>
      <c r="K15" s="11">
        <v>20.5</v>
      </c>
      <c r="L15" s="11">
        <v>24.6</v>
      </c>
      <c r="M15" s="11">
        <v>2.4</v>
      </c>
      <c r="N15" s="18"/>
    </row>
    <row r="16" spans="1:14" s="13" customFormat="1" ht="15.95" customHeight="1" x14ac:dyDescent="0.2">
      <c r="A16" s="8" t="s">
        <v>37</v>
      </c>
      <c r="B16" s="9" t="s">
        <v>8</v>
      </c>
      <c r="C16" s="10">
        <v>4.8</v>
      </c>
      <c r="D16" s="11">
        <v>8.1999999999999993</v>
      </c>
      <c r="E16" s="11">
        <v>9.6</v>
      </c>
      <c r="F16" s="11">
        <v>7.2</v>
      </c>
      <c r="G16" s="11">
        <v>12.3</v>
      </c>
      <c r="H16" s="11">
        <v>14.4</v>
      </c>
      <c r="I16" s="11">
        <v>9.6</v>
      </c>
      <c r="J16" s="11">
        <v>16.399999999999999</v>
      </c>
      <c r="K16" s="11">
        <v>20.5</v>
      </c>
      <c r="L16" s="11">
        <v>24.6</v>
      </c>
      <c r="M16" s="11">
        <v>2.4</v>
      </c>
      <c r="N16" s="18"/>
    </row>
    <row r="17" spans="1:16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  <c r="P17" s="44"/>
    </row>
    <row r="18" spans="1:16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  <c r="N18" s="26"/>
    </row>
    <row r="19" spans="1:16" s="13" customFormat="1" ht="15.95" customHeight="1" x14ac:dyDescent="0.2">
      <c r="A19" s="8" t="s">
        <v>29</v>
      </c>
      <c r="B19" s="9" t="s">
        <v>9</v>
      </c>
      <c r="C19" s="10">
        <v>4.4000000000000004</v>
      </c>
      <c r="D19" s="11">
        <v>7.6</v>
      </c>
      <c r="E19" s="11">
        <v>8.8000000000000007</v>
      </c>
      <c r="F19" s="11">
        <v>6.6</v>
      </c>
      <c r="G19" s="11">
        <v>11.4</v>
      </c>
      <c r="H19" s="11">
        <v>13.2</v>
      </c>
      <c r="I19" s="11">
        <v>8.8000000000000007</v>
      </c>
      <c r="J19" s="11">
        <v>15.2</v>
      </c>
      <c r="K19" s="11">
        <v>19</v>
      </c>
      <c r="L19" s="11">
        <v>22.8</v>
      </c>
      <c r="M19" s="11">
        <v>2.2000000000000002</v>
      </c>
      <c r="N19" s="18"/>
    </row>
    <row r="20" spans="1:16" s="13" customFormat="1" ht="15.95" customHeight="1" x14ac:dyDescent="0.2">
      <c r="A20" s="8" t="s">
        <v>31</v>
      </c>
      <c r="B20" s="9" t="s">
        <v>10</v>
      </c>
      <c r="C20" s="10">
        <v>4.4000000000000004</v>
      </c>
      <c r="D20" s="11">
        <v>7.6</v>
      </c>
      <c r="E20" s="11">
        <v>8.8000000000000007</v>
      </c>
      <c r="F20" s="11">
        <v>6.6</v>
      </c>
      <c r="G20" s="11">
        <v>11.4</v>
      </c>
      <c r="H20" s="11">
        <v>13.2</v>
      </c>
      <c r="I20" s="11">
        <v>8.8000000000000007</v>
      </c>
      <c r="J20" s="11">
        <v>15.2</v>
      </c>
      <c r="K20" s="11">
        <v>19</v>
      </c>
      <c r="L20" s="11">
        <v>22.8</v>
      </c>
      <c r="M20" s="11">
        <v>2.2000000000000002</v>
      </c>
      <c r="N20" s="18"/>
    </row>
    <row r="21" spans="1:16" s="13" customFormat="1" ht="15.95" customHeight="1" x14ac:dyDescent="0.2">
      <c r="A21" s="8" t="s">
        <v>32</v>
      </c>
      <c r="B21" s="9" t="s">
        <v>11</v>
      </c>
      <c r="C21" s="10">
        <v>4.7</v>
      </c>
      <c r="D21" s="11">
        <v>8</v>
      </c>
      <c r="E21" s="11">
        <v>9.4</v>
      </c>
      <c r="F21" s="11">
        <v>7.1</v>
      </c>
      <c r="G21" s="11">
        <v>12</v>
      </c>
      <c r="H21" s="11">
        <v>14.1</v>
      </c>
      <c r="I21" s="11">
        <v>9.4</v>
      </c>
      <c r="J21" s="11">
        <v>16</v>
      </c>
      <c r="K21" s="11">
        <v>20</v>
      </c>
      <c r="L21" s="11">
        <v>24</v>
      </c>
      <c r="M21" s="11">
        <v>2.4</v>
      </c>
      <c r="N21" s="18"/>
    </row>
    <row r="22" spans="1:16" s="13" customFormat="1" ht="15.95" customHeight="1" x14ac:dyDescent="0.2">
      <c r="A22" s="8" t="s">
        <v>35</v>
      </c>
      <c r="B22" s="9" t="s">
        <v>12</v>
      </c>
      <c r="C22" s="10">
        <v>4.7</v>
      </c>
      <c r="D22" s="11">
        <v>7.6</v>
      </c>
      <c r="E22" s="11">
        <v>9.4</v>
      </c>
      <c r="F22" s="11">
        <v>7.1</v>
      </c>
      <c r="G22" s="11">
        <v>11.4</v>
      </c>
      <c r="H22" s="11">
        <v>14.1</v>
      </c>
      <c r="I22" s="11">
        <v>9.4</v>
      </c>
      <c r="J22" s="11">
        <v>15.2</v>
      </c>
      <c r="K22" s="11">
        <v>19</v>
      </c>
      <c r="L22" s="11">
        <v>22.8</v>
      </c>
      <c r="M22" s="11">
        <v>2.4</v>
      </c>
      <c r="N22" s="18"/>
    </row>
    <row r="23" spans="1:16" s="13" customFormat="1" ht="15.95" customHeight="1" x14ac:dyDescent="0.2">
      <c r="A23" s="8" t="s">
        <v>36</v>
      </c>
      <c r="B23" s="9" t="s">
        <v>13</v>
      </c>
      <c r="C23" s="10">
        <v>4.7</v>
      </c>
      <c r="D23" s="11">
        <v>8</v>
      </c>
      <c r="E23" s="11">
        <v>9.4</v>
      </c>
      <c r="F23" s="11">
        <v>7.1</v>
      </c>
      <c r="G23" s="11">
        <v>12</v>
      </c>
      <c r="H23" s="11">
        <v>14.1</v>
      </c>
      <c r="I23" s="11">
        <v>9.4</v>
      </c>
      <c r="J23" s="11">
        <v>16</v>
      </c>
      <c r="K23" s="11">
        <v>20</v>
      </c>
      <c r="L23" s="11">
        <v>24</v>
      </c>
      <c r="M23" s="11">
        <v>2.4</v>
      </c>
      <c r="N23" s="18"/>
    </row>
    <row r="24" spans="1:16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  <row r="25" spans="1:16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  <c r="N25" s="26"/>
    </row>
    <row r="26" spans="1:16" s="13" customFormat="1" ht="15.95" customHeight="1" x14ac:dyDescent="0.2">
      <c r="A26" s="8" t="s">
        <v>29</v>
      </c>
      <c r="B26" s="9" t="s">
        <v>14</v>
      </c>
      <c r="C26" s="10">
        <v>4.4000000000000004</v>
      </c>
      <c r="D26" s="11">
        <v>8.4</v>
      </c>
      <c r="E26" s="11">
        <v>8.8000000000000007</v>
      </c>
      <c r="F26" s="11">
        <v>6.6</v>
      </c>
      <c r="G26" s="11">
        <v>12.6</v>
      </c>
      <c r="H26" s="11">
        <v>13.2</v>
      </c>
      <c r="I26" s="11">
        <v>8.8000000000000007</v>
      </c>
      <c r="J26" s="11">
        <v>16.8</v>
      </c>
      <c r="K26" s="11">
        <v>21</v>
      </c>
      <c r="L26" s="11">
        <v>25.2</v>
      </c>
      <c r="M26" s="11">
        <v>2.2000000000000002</v>
      </c>
      <c r="N26" s="18"/>
    </row>
    <row r="27" spans="1:16" s="13" customFormat="1" ht="15.95" customHeight="1" x14ac:dyDescent="0.2">
      <c r="A27" s="8" t="s">
        <v>31</v>
      </c>
      <c r="B27" s="9" t="s">
        <v>15</v>
      </c>
      <c r="C27" s="10">
        <v>4.2</v>
      </c>
      <c r="D27" s="11">
        <v>6.6</v>
      </c>
      <c r="E27" s="11">
        <v>8.4</v>
      </c>
      <c r="F27" s="11">
        <v>6.3</v>
      </c>
      <c r="G27" s="11">
        <v>9.9</v>
      </c>
      <c r="H27" s="11">
        <v>12.6</v>
      </c>
      <c r="I27" s="11">
        <v>8.4</v>
      </c>
      <c r="J27" s="11">
        <v>13.2</v>
      </c>
      <c r="K27" s="11">
        <v>16.5</v>
      </c>
      <c r="L27" s="11">
        <v>19.8</v>
      </c>
      <c r="M27" s="11">
        <v>2.1</v>
      </c>
      <c r="N27" s="18"/>
    </row>
    <row r="28" spans="1:16" s="13" customFormat="1" ht="15.95" customHeight="1" x14ac:dyDescent="0.2">
      <c r="A28" s="8" t="s">
        <v>32</v>
      </c>
      <c r="B28" s="9" t="s">
        <v>16</v>
      </c>
      <c r="C28" s="10">
        <v>4.2</v>
      </c>
      <c r="D28" s="11">
        <v>7.4</v>
      </c>
      <c r="E28" s="11">
        <v>8.4</v>
      </c>
      <c r="F28" s="11">
        <v>6.3</v>
      </c>
      <c r="G28" s="11">
        <v>11.1</v>
      </c>
      <c r="H28" s="11">
        <v>12.6</v>
      </c>
      <c r="I28" s="11">
        <v>8.4</v>
      </c>
      <c r="J28" s="11">
        <v>14.8</v>
      </c>
      <c r="K28" s="11">
        <v>18.5</v>
      </c>
      <c r="L28" s="11">
        <v>22.2</v>
      </c>
      <c r="M28" s="11">
        <v>2.1</v>
      </c>
      <c r="N28" s="18"/>
    </row>
    <row r="29" spans="1:16" s="13" customFormat="1" ht="15.95" customHeight="1" x14ac:dyDescent="0.2">
      <c r="A29" s="8" t="s">
        <v>35</v>
      </c>
      <c r="B29" s="9" t="s">
        <v>17</v>
      </c>
      <c r="C29" s="10">
        <v>4.8</v>
      </c>
      <c r="D29" s="11">
        <v>8.1999999999999993</v>
      </c>
      <c r="E29" s="11">
        <v>9.6</v>
      </c>
      <c r="F29" s="11">
        <v>7.2</v>
      </c>
      <c r="G29" s="11">
        <v>12.3</v>
      </c>
      <c r="H29" s="11">
        <v>14.4</v>
      </c>
      <c r="I29" s="11">
        <v>9.6</v>
      </c>
      <c r="J29" s="11">
        <v>16.399999999999999</v>
      </c>
      <c r="K29" s="11">
        <v>20.5</v>
      </c>
      <c r="L29" s="11">
        <v>24.6</v>
      </c>
      <c r="M29" s="11">
        <v>2.4</v>
      </c>
      <c r="N29" s="18"/>
    </row>
    <row r="30" spans="1:16" s="13" customFormat="1" ht="15.95" customHeight="1" x14ac:dyDescent="0.2">
      <c r="A30" s="14"/>
      <c r="B30" s="15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</row>
    <row r="31" spans="1:16" s="44" customFormat="1" ht="15.95" customHeight="1" x14ac:dyDescent="0.2">
      <c r="A31" s="6" t="s">
        <v>42</v>
      </c>
      <c r="B31" s="7" t="s">
        <v>43</v>
      </c>
      <c r="C31" s="19"/>
      <c r="D31" s="7"/>
      <c r="E31" s="7"/>
      <c r="F31" s="11"/>
      <c r="G31" s="7"/>
      <c r="H31" s="7"/>
      <c r="I31" s="7"/>
      <c r="J31" s="7"/>
      <c r="K31" s="7"/>
      <c r="L31" s="7"/>
      <c r="M31" s="7"/>
      <c r="N31" s="26"/>
    </row>
    <row r="32" spans="1:16" s="13" customFormat="1" ht="15.95" customHeight="1" x14ac:dyDescent="0.2">
      <c r="A32" s="8" t="s">
        <v>29</v>
      </c>
      <c r="B32" s="9" t="s">
        <v>19</v>
      </c>
      <c r="C32" s="10">
        <v>3.4</v>
      </c>
      <c r="D32" s="11">
        <v>6.4</v>
      </c>
      <c r="E32" s="11">
        <v>6.8</v>
      </c>
      <c r="F32" s="11">
        <v>5.0999999999999996</v>
      </c>
      <c r="G32" s="11">
        <v>9.6</v>
      </c>
      <c r="H32" s="11">
        <v>10.199999999999999</v>
      </c>
      <c r="I32" s="11">
        <v>6.8</v>
      </c>
      <c r="J32" s="11">
        <v>12.8</v>
      </c>
      <c r="K32" s="11">
        <v>16</v>
      </c>
      <c r="L32" s="11">
        <v>19.2</v>
      </c>
      <c r="M32" s="11">
        <v>1.7</v>
      </c>
      <c r="N32" s="18"/>
    </row>
    <row r="33" spans="1:14" s="13" customFormat="1" ht="15.95" customHeight="1" x14ac:dyDescent="0.2">
      <c r="A33" s="8" t="s">
        <v>31</v>
      </c>
      <c r="B33" s="9" t="s">
        <v>20</v>
      </c>
      <c r="C33" s="10">
        <v>4.8</v>
      </c>
      <c r="D33" s="11">
        <v>7.6</v>
      </c>
      <c r="E33" s="11">
        <v>9.6</v>
      </c>
      <c r="F33" s="11">
        <v>7.2</v>
      </c>
      <c r="G33" s="11">
        <v>11.4</v>
      </c>
      <c r="H33" s="11">
        <v>14.4</v>
      </c>
      <c r="I33" s="11">
        <v>9.6</v>
      </c>
      <c r="J33" s="11">
        <v>15.2</v>
      </c>
      <c r="K33" s="11">
        <v>19</v>
      </c>
      <c r="L33" s="11">
        <v>22.8</v>
      </c>
      <c r="M33" s="11">
        <v>2.4</v>
      </c>
      <c r="N33" s="18"/>
    </row>
    <row r="34" spans="1:14" s="13" customFormat="1" ht="15.95" customHeight="1" x14ac:dyDescent="0.2">
      <c r="A34" s="8" t="s">
        <v>32</v>
      </c>
      <c r="B34" s="9" t="s">
        <v>21</v>
      </c>
      <c r="C34" s="10">
        <v>4</v>
      </c>
      <c r="D34" s="11">
        <v>6.8</v>
      </c>
      <c r="E34" s="11">
        <v>8</v>
      </c>
      <c r="F34" s="11">
        <v>6</v>
      </c>
      <c r="G34" s="11">
        <v>10.199999999999999</v>
      </c>
      <c r="H34" s="11">
        <v>12</v>
      </c>
      <c r="I34" s="11">
        <v>8</v>
      </c>
      <c r="J34" s="11">
        <v>13.6</v>
      </c>
      <c r="K34" s="11">
        <v>17</v>
      </c>
      <c r="L34" s="11">
        <v>20.399999999999999</v>
      </c>
      <c r="M34" s="11">
        <v>2</v>
      </c>
      <c r="N34" s="18"/>
    </row>
    <row r="35" spans="1:14" s="13" customFormat="1" ht="15.95" customHeight="1" x14ac:dyDescent="0.2">
      <c r="A35" s="8" t="s">
        <v>35</v>
      </c>
      <c r="B35" s="9" t="s">
        <v>22</v>
      </c>
      <c r="C35" s="10">
        <v>3.1</v>
      </c>
      <c r="D35" s="11">
        <v>5.2</v>
      </c>
      <c r="E35" s="11">
        <v>6.2</v>
      </c>
      <c r="F35" s="11">
        <v>4.7</v>
      </c>
      <c r="G35" s="11">
        <v>7.8</v>
      </c>
      <c r="H35" s="11">
        <v>9.3000000000000007</v>
      </c>
      <c r="I35" s="11">
        <v>6.2</v>
      </c>
      <c r="J35" s="11">
        <v>10.4</v>
      </c>
      <c r="K35" s="11">
        <v>13</v>
      </c>
      <c r="L35" s="11">
        <v>15.6</v>
      </c>
      <c r="M35" s="11">
        <v>1.6</v>
      </c>
      <c r="N35" s="18"/>
    </row>
    <row r="36" spans="1:14" s="13" customFormat="1" ht="15.95" customHeight="1" x14ac:dyDescent="0.2">
      <c r="A36" s="8" t="s">
        <v>36</v>
      </c>
      <c r="B36" s="9" t="s">
        <v>84</v>
      </c>
      <c r="C36" s="10">
        <v>4.5</v>
      </c>
      <c r="D36" s="11">
        <v>7.4</v>
      </c>
      <c r="E36" s="11">
        <v>9</v>
      </c>
      <c r="F36" s="11">
        <v>6.8</v>
      </c>
      <c r="G36" s="11">
        <v>11.1</v>
      </c>
      <c r="H36" s="11">
        <v>13.5</v>
      </c>
      <c r="I36" s="11">
        <v>9</v>
      </c>
      <c r="J36" s="11">
        <v>14.8</v>
      </c>
      <c r="K36" s="11">
        <v>18.5</v>
      </c>
      <c r="L36" s="11">
        <v>22.2</v>
      </c>
      <c r="M36" s="11">
        <v>2.2999999999999998</v>
      </c>
      <c r="N36" s="18"/>
    </row>
    <row r="37" spans="1:14" s="13" customFormat="1" ht="15.95" customHeight="1" x14ac:dyDescent="0.2">
      <c r="A37" s="8" t="s">
        <v>37</v>
      </c>
      <c r="B37" s="9" t="s">
        <v>24</v>
      </c>
      <c r="C37" s="10">
        <v>4.5</v>
      </c>
      <c r="D37" s="11">
        <v>7.4</v>
      </c>
      <c r="E37" s="11">
        <v>9</v>
      </c>
      <c r="F37" s="11">
        <v>6.8</v>
      </c>
      <c r="G37" s="11">
        <v>11.1</v>
      </c>
      <c r="H37" s="11">
        <v>13.5</v>
      </c>
      <c r="I37" s="11">
        <v>9</v>
      </c>
      <c r="J37" s="11">
        <v>14.8</v>
      </c>
      <c r="K37" s="11">
        <v>18.5</v>
      </c>
      <c r="L37" s="11">
        <v>22.2</v>
      </c>
      <c r="M37" s="11">
        <v>2.2999999999999998</v>
      </c>
      <c r="N37" s="18"/>
    </row>
    <row r="38" spans="1:14" s="13" customFormat="1" ht="15.95" customHeight="1" x14ac:dyDescent="0.2">
      <c r="A38" s="8" t="s">
        <v>44</v>
      </c>
      <c r="B38" s="9" t="s">
        <v>25</v>
      </c>
      <c r="C38" s="10">
        <v>4.5</v>
      </c>
      <c r="D38" s="11">
        <v>7.4</v>
      </c>
      <c r="E38" s="11">
        <v>9</v>
      </c>
      <c r="F38" s="11">
        <v>6.8</v>
      </c>
      <c r="G38" s="11">
        <v>11.1</v>
      </c>
      <c r="H38" s="11">
        <v>13.5</v>
      </c>
      <c r="I38" s="11">
        <v>9</v>
      </c>
      <c r="J38" s="11">
        <v>14.8</v>
      </c>
      <c r="K38" s="11">
        <v>18.5</v>
      </c>
      <c r="L38" s="11">
        <v>22.2</v>
      </c>
      <c r="M38" s="11">
        <v>2.2999999999999998</v>
      </c>
      <c r="N38" s="18"/>
    </row>
    <row r="39" spans="1:14" s="13" customFormat="1" ht="15.95" customHeight="1" x14ac:dyDescent="0.2">
      <c r="A39" s="14"/>
      <c r="B39" s="15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</row>
    <row r="40" spans="1:14" s="44" customFormat="1" ht="15.95" customHeight="1" x14ac:dyDescent="0.2">
      <c r="A40" s="6" t="s">
        <v>45</v>
      </c>
      <c r="B40" s="7" t="s">
        <v>46</v>
      </c>
      <c r="C40" s="19"/>
      <c r="D40" s="7"/>
      <c r="E40" s="7"/>
      <c r="F40" s="7"/>
      <c r="G40" s="7"/>
      <c r="H40" s="7"/>
      <c r="I40" s="7"/>
      <c r="J40" s="7"/>
      <c r="K40" s="7"/>
      <c r="L40" s="7"/>
      <c r="M40" s="7"/>
      <c r="N40" s="26"/>
    </row>
    <row r="41" spans="1:14" s="13" customFormat="1" ht="15.95" customHeight="1" x14ac:dyDescent="0.2">
      <c r="A41" s="8" t="s">
        <v>29</v>
      </c>
      <c r="B41" s="9" t="s">
        <v>26</v>
      </c>
      <c r="C41" s="10">
        <v>6.1</v>
      </c>
      <c r="D41" s="11">
        <v>10.4</v>
      </c>
      <c r="E41" s="11">
        <v>12.2</v>
      </c>
      <c r="F41" s="11">
        <v>9.1999999999999993</v>
      </c>
      <c r="G41" s="11">
        <v>15.6</v>
      </c>
      <c r="H41" s="11">
        <v>18.3</v>
      </c>
      <c r="I41" s="11">
        <v>12.2</v>
      </c>
      <c r="J41" s="11">
        <v>20.8</v>
      </c>
      <c r="K41" s="11">
        <v>26</v>
      </c>
      <c r="L41" s="11">
        <v>31.2</v>
      </c>
      <c r="M41" s="11">
        <v>3.1</v>
      </c>
      <c r="N41" s="18"/>
    </row>
    <row r="42" spans="1:14" s="13" customFormat="1" ht="15.95" customHeight="1" x14ac:dyDescent="0.2">
      <c r="A42" s="8"/>
      <c r="B42" s="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8"/>
    </row>
    <row r="43" spans="1:14" s="13" customFormat="1" ht="29.25" customHeight="1" x14ac:dyDescent="0.2">
      <c r="A43" s="33" t="s">
        <v>106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18"/>
    </row>
    <row r="44" spans="1:14" s="13" customFormat="1" ht="29.25" customHeight="1" x14ac:dyDescent="0.2">
      <c r="A44" s="33" t="s">
        <v>137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18"/>
    </row>
    <row r="45" spans="1:14" s="13" customFormat="1" ht="21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18"/>
    </row>
    <row r="46" spans="1:14" s="13" customFormat="1" ht="15.95" customHeight="1" x14ac:dyDescent="0.2">
      <c r="A46" s="23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6"/>
      <c r="N46" s="18"/>
    </row>
    <row r="47" spans="1:14" s="13" customFormat="1" ht="15.95" customHeight="1" x14ac:dyDescent="0.2">
      <c r="A47" s="23"/>
      <c r="C47" s="24"/>
      <c r="D47" s="24"/>
      <c r="E47" s="24"/>
      <c r="F47" s="24"/>
      <c r="G47" s="24"/>
      <c r="H47" s="24"/>
      <c r="I47" s="24"/>
      <c r="J47" s="24"/>
      <c r="K47" s="24"/>
      <c r="L47" s="45"/>
      <c r="M47" s="45"/>
      <c r="N47" s="18"/>
    </row>
    <row r="48" spans="1:14" ht="19.5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49" spans="1:12" ht="15.95" customHeight="1" x14ac:dyDescent="0.2">
      <c r="A49" s="30"/>
      <c r="B49" s="30"/>
      <c r="C49" s="30"/>
      <c r="D49" s="30"/>
      <c r="E49" s="30"/>
      <c r="F49" s="13"/>
      <c r="G49" s="30"/>
      <c r="H49" s="30"/>
      <c r="I49" s="30"/>
      <c r="J49" s="30"/>
      <c r="K49" s="30"/>
    </row>
    <row r="50" spans="1:12" ht="15.95" customHeight="1" x14ac:dyDescent="0.2">
      <c r="A50" s="48"/>
      <c r="B50" s="48"/>
      <c r="C50" s="48"/>
      <c r="D50" s="48"/>
      <c r="E50" s="49"/>
      <c r="F50" s="49"/>
      <c r="G50" s="50"/>
      <c r="H50" s="50"/>
      <c r="I50" s="50"/>
      <c r="J50" s="50"/>
      <c r="K50" s="50"/>
      <c r="L50" s="48"/>
    </row>
    <row r="51" spans="1:12" s="44" customFormat="1" ht="15.95" customHeight="1" x14ac:dyDescent="0.2">
      <c r="A51" s="48"/>
      <c r="B51" s="48"/>
      <c r="C51" s="48"/>
      <c r="D51" s="48"/>
      <c r="E51" s="49"/>
      <c r="F51" s="49"/>
      <c r="G51" s="50"/>
      <c r="H51" s="50"/>
      <c r="I51" s="50"/>
      <c r="J51" s="50"/>
      <c r="K51" s="50"/>
      <c r="L51" s="51"/>
    </row>
    <row r="52" spans="1:12" s="44" customFormat="1" ht="15.95" customHeight="1" x14ac:dyDescent="0.2">
      <c r="A52" s="48"/>
      <c r="B52" s="48"/>
      <c r="C52" s="48"/>
      <c r="D52" s="48"/>
      <c r="E52" s="49"/>
      <c r="F52" s="49"/>
      <c r="G52" s="52"/>
      <c r="H52" s="52"/>
      <c r="I52" s="52"/>
      <c r="J52" s="52"/>
      <c r="K52" s="52"/>
      <c r="L52" s="47"/>
    </row>
    <row r="53" spans="1:12" s="44" customFormat="1" ht="15.95" customHeight="1" x14ac:dyDescent="0.2">
      <c r="A53" s="48"/>
      <c r="B53" s="48"/>
      <c r="C53" s="48"/>
      <c r="D53" s="48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48"/>
      <c r="D54" s="48"/>
      <c r="E54" s="49"/>
      <c r="F54" s="49"/>
      <c r="G54" s="50"/>
      <c r="H54" s="50"/>
      <c r="I54" s="50"/>
      <c r="J54" s="50"/>
      <c r="K54" s="50"/>
      <c r="L54" s="53"/>
    </row>
    <row r="55" spans="1:12" s="5" customFormat="1" ht="15.95" customHeight="1" x14ac:dyDescent="0.2">
      <c r="A55" s="48"/>
      <c r="B55" s="48"/>
      <c r="C55" s="48"/>
      <c r="D55" s="48"/>
      <c r="E55" s="49"/>
      <c r="F55" s="49"/>
      <c r="G55" s="52"/>
      <c r="H55" s="52"/>
      <c r="I55" s="52"/>
      <c r="J55" s="52"/>
      <c r="K55" s="52"/>
      <c r="L55" s="53"/>
    </row>
    <row r="56" spans="1:12" s="44" customFormat="1" ht="15.95" customHeight="1" x14ac:dyDescent="0.2">
      <c r="A56" s="48"/>
      <c r="B56" s="48"/>
      <c r="C56" s="48"/>
      <c r="D56" s="48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48"/>
      <c r="D57" s="48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48"/>
      <c r="D58" s="48"/>
      <c r="E58" s="49"/>
      <c r="F58" s="49"/>
      <c r="G58" s="50"/>
      <c r="H58" s="50"/>
      <c r="I58" s="50"/>
      <c r="J58" s="50"/>
      <c r="K58" s="50"/>
      <c r="L58" s="53"/>
    </row>
    <row r="59" spans="1:12" s="13" customFormat="1" ht="15.95" customHeight="1" x14ac:dyDescent="0.2">
      <c r="A59" s="48"/>
      <c r="B59" s="48"/>
      <c r="C59" s="48"/>
      <c r="D59" s="48"/>
      <c r="E59" s="49"/>
      <c r="F59" s="49"/>
      <c r="G59" s="50"/>
      <c r="H59" s="50"/>
      <c r="I59" s="50"/>
      <c r="J59" s="50"/>
      <c r="K59" s="50"/>
      <c r="L59" s="53"/>
    </row>
    <row r="60" spans="1:12" s="44" customFormat="1" ht="15.95" customHeight="1" x14ac:dyDescent="0.2">
      <c r="A60" s="48"/>
      <c r="B60" s="48"/>
      <c r="C60" s="48"/>
      <c r="D60" s="48"/>
      <c r="E60" s="49"/>
      <c r="F60" s="49"/>
      <c r="G60" s="50"/>
      <c r="H60" s="50"/>
      <c r="I60" s="50"/>
      <c r="J60" s="50"/>
      <c r="K60" s="50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1"/>
      <c r="B64" s="2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44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1"/>
      <c r="B70" s="2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44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1"/>
      <c r="B75" s="2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44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1"/>
      <c r="B83" s="2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47"/>
      <c r="B84" s="54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13" customFormat="1" ht="15.95" customHeight="1" x14ac:dyDescent="0.2">
      <c r="A85" s="1"/>
      <c r="B85" s="1"/>
      <c r="C85" s="55"/>
      <c r="D85" s="55"/>
      <c r="E85" s="55"/>
      <c r="F85" s="53"/>
      <c r="G85" s="53"/>
      <c r="H85" s="53"/>
      <c r="I85" s="53"/>
      <c r="J85" s="53"/>
      <c r="K85" s="53"/>
      <c r="L85" s="53"/>
    </row>
    <row r="86" spans="1:12" s="44" customFormat="1" ht="15.95" customHeight="1" x14ac:dyDescent="0.2">
      <c r="A86" s="47"/>
      <c r="G86" s="56"/>
      <c r="H86" s="56"/>
      <c r="I86" s="57"/>
      <c r="K86" s="57"/>
    </row>
    <row r="87" spans="1:12" s="13" customFormat="1" ht="15.95" customHeight="1" x14ac:dyDescent="0.2">
      <c r="A87" s="21"/>
      <c r="B87" s="21"/>
      <c r="C87" s="47"/>
      <c r="D87" s="47"/>
      <c r="E87" s="47"/>
      <c r="F87" s="48"/>
      <c r="G87" s="58"/>
      <c r="H87" s="58"/>
      <c r="I87" s="47"/>
      <c r="J87" s="58"/>
      <c r="K87" s="47"/>
      <c r="L87" s="47"/>
    </row>
    <row r="88" spans="1:12" s="22" customFormat="1" ht="15.95" customHeight="1" x14ac:dyDescent="0.2">
      <c r="A88" s="1"/>
      <c r="B88" s="2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ht="15.95" customHeigh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1"/>
      <c r="B92" s="2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1"/>
      <c r="B99" s="2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1"/>
      <c r="B105" s="2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1"/>
      <c r="B110" s="2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1"/>
      <c r="B118" s="2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B119" s="54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1"/>
      <c r="B120" s="1"/>
      <c r="C120" s="59"/>
      <c r="D120" s="59"/>
      <c r="E120" s="59"/>
      <c r="F120" s="53"/>
      <c r="G120" s="53"/>
      <c r="H120" s="53"/>
      <c r="I120" s="53"/>
      <c r="J120" s="53"/>
      <c r="K120" s="53"/>
      <c r="L120" s="53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  <row r="150" spans="1:11" s="44" customFormat="1" x14ac:dyDescent="0.2">
      <c r="A150" s="47"/>
      <c r="G150" s="56"/>
      <c r="H150" s="56"/>
      <c r="I150" s="57"/>
      <c r="K150" s="57"/>
    </row>
  </sheetData>
  <mergeCells count="17">
    <mergeCell ref="A45:M45"/>
    <mergeCell ref="J3:J4"/>
    <mergeCell ref="K3:K4"/>
    <mergeCell ref="L3:L4"/>
    <mergeCell ref="M3:M4"/>
    <mergeCell ref="A43:M43"/>
    <mergeCell ref="A44:M44"/>
    <mergeCell ref="A1:M1"/>
    <mergeCell ref="A2:M2"/>
    <mergeCell ref="A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52777777777777" bottom="0.19652777777777777" header="0.51180555555555562" footer="0.51180555555555562"/>
  <pageSetup paperSize="9" scale="71" firstPageNumber="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0.7109375" style="52" customWidth="1"/>
    <col min="2" max="2" width="30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4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"/>
    </row>
    <row r="2" spans="1:14" ht="39.950000000000003" customHeight="1" x14ac:dyDescent="0.2">
      <c r="A2" s="39" t="s">
        <v>104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"/>
    </row>
    <row r="3" spans="1:14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  <c r="N3" s="1"/>
    </row>
    <row r="4" spans="1:14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  <c r="N4" s="1"/>
    </row>
    <row r="5" spans="1:14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  <c r="N5" s="26"/>
    </row>
    <row r="6" spans="1:14" s="13" customFormat="1" ht="15.95" customHeight="1" x14ac:dyDescent="0.2">
      <c r="A6" s="8" t="s">
        <v>29</v>
      </c>
      <c r="B6" s="9" t="s">
        <v>96</v>
      </c>
      <c r="C6" s="10">
        <v>4.3</v>
      </c>
      <c r="D6" s="11">
        <v>7.4</v>
      </c>
      <c r="E6" s="11">
        <v>8.6</v>
      </c>
      <c r="F6" s="11">
        <v>6.5</v>
      </c>
      <c r="G6" s="11">
        <v>11.1</v>
      </c>
      <c r="H6" s="11">
        <v>12.9</v>
      </c>
      <c r="I6" s="11">
        <v>8.6</v>
      </c>
      <c r="J6" s="11">
        <v>14.8</v>
      </c>
      <c r="K6" s="11">
        <v>18.5</v>
      </c>
      <c r="L6" s="11">
        <v>22.2</v>
      </c>
      <c r="M6" s="11">
        <v>2.2000000000000002</v>
      </c>
      <c r="N6" s="18"/>
    </row>
    <row r="7" spans="1:14" s="13" customFormat="1" ht="15.95" customHeight="1" x14ac:dyDescent="0.2">
      <c r="A7" s="8" t="s">
        <v>31</v>
      </c>
      <c r="B7" s="9" t="s">
        <v>1</v>
      </c>
      <c r="C7" s="10">
        <v>4.5999999999999996</v>
      </c>
      <c r="D7" s="11">
        <v>7.4</v>
      </c>
      <c r="E7" s="11">
        <v>9.1999999999999993</v>
      </c>
      <c r="F7" s="11">
        <v>6.9</v>
      </c>
      <c r="G7" s="11">
        <v>11.1</v>
      </c>
      <c r="H7" s="11">
        <v>13.8</v>
      </c>
      <c r="I7" s="11">
        <v>9.1999999999999993</v>
      </c>
      <c r="J7" s="11">
        <v>14.8</v>
      </c>
      <c r="K7" s="11">
        <v>18.5</v>
      </c>
      <c r="L7" s="11">
        <v>22.2</v>
      </c>
      <c r="M7" s="11">
        <v>2.2999999999999998</v>
      </c>
      <c r="N7" s="18"/>
    </row>
    <row r="8" spans="1:14" s="13" customFormat="1" ht="15.95" customHeight="1" x14ac:dyDescent="0.2">
      <c r="A8" s="8" t="s">
        <v>32</v>
      </c>
      <c r="B8" s="9" t="s">
        <v>2</v>
      </c>
      <c r="C8" s="10">
        <v>3.9</v>
      </c>
      <c r="D8" s="11">
        <v>7.4</v>
      </c>
      <c r="E8" s="11">
        <v>7.8</v>
      </c>
      <c r="F8" s="11">
        <v>5.9</v>
      </c>
      <c r="G8" s="11">
        <v>11.1</v>
      </c>
      <c r="H8" s="11">
        <v>11.7</v>
      </c>
      <c r="I8" s="11">
        <v>7.8</v>
      </c>
      <c r="J8" s="11">
        <v>14.8</v>
      </c>
      <c r="K8" s="11">
        <v>18.5</v>
      </c>
      <c r="L8" s="11">
        <v>22.2</v>
      </c>
      <c r="M8" s="11">
        <v>2</v>
      </c>
      <c r="N8" s="18"/>
    </row>
    <row r="9" spans="1:14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</row>
    <row r="10" spans="1:14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  <c r="N10" s="26"/>
    </row>
    <row r="11" spans="1:14" s="13" customFormat="1" ht="15.95" customHeight="1" x14ac:dyDescent="0.2">
      <c r="A11" s="8" t="s">
        <v>29</v>
      </c>
      <c r="B11" s="9" t="s">
        <v>3</v>
      </c>
      <c r="C11" s="10">
        <v>2.9</v>
      </c>
      <c r="D11" s="11">
        <v>5</v>
      </c>
      <c r="E11" s="11">
        <v>5.8</v>
      </c>
      <c r="F11" s="11">
        <v>4.4000000000000004</v>
      </c>
      <c r="G11" s="11">
        <v>7.5</v>
      </c>
      <c r="H11" s="11">
        <v>8.6999999999999993</v>
      </c>
      <c r="I11" s="11">
        <v>5.8</v>
      </c>
      <c r="J11" s="11">
        <v>10</v>
      </c>
      <c r="K11" s="11">
        <v>12.5</v>
      </c>
      <c r="L11" s="11">
        <v>15</v>
      </c>
      <c r="M11" s="11">
        <v>1.5</v>
      </c>
      <c r="N11" s="18"/>
    </row>
    <row r="12" spans="1:14" s="13" customFormat="1" ht="15.95" customHeight="1" x14ac:dyDescent="0.2">
      <c r="A12" s="8" t="s">
        <v>31</v>
      </c>
      <c r="B12" s="9" t="s">
        <v>4</v>
      </c>
      <c r="C12" s="10">
        <v>2.9</v>
      </c>
      <c r="D12" s="11">
        <v>5</v>
      </c>
      <c r="E12" s="11">
        <v>5.8</v>
      </c>
      <c r="F12" s="11">
        <v>4.4000000000000004</v>
      </c>
      <c r="G12" s="11">
        <v>7.5</v>
      </c>
      <c r="H12" s="11">
        <v>8.6999999999999993</v>
      </c>
      <c r="I12" s="11">
        <v>5.8</v>
      </c>
      <c r="J12" s="11">
        <v>10</v>
      </c>
      <c r="K12" s="11">
        <v>12.5</v>
      </c>
      <c r="L12" s="11">
        <v>15</v>
      </c>
      <c r="M12" s="11">
        <v>1.5</v>
      </c>
      <c r="N12" s="18"/>
    </row>
    <row r="13" spans="1:14" s="13" customFormat="1" ht="15.95" customHeight="1" x14ac:dyDescent="0.2">
      <c r="A13" s="8" t="s">
        <v>32</v>
      </c>
      <c r="B13" s="9" t="s">
        <v>5</v>
      </c>
      <c r="C13" s="10">
        <v>3.9</v>
      </c>
      <c r="D13" s="11">
        <v>6.6</v>
      </c>
      <c r="E13" s="11">
        <v>7.8</v>
      </c>
      <c r="F13" s="11">
        <v>5.9</v>
      </c>
      <c r="G13" s="11">
        <v>9.9</v>
      </c>
      <c r="H13" s="11">
        <v>11.7</v>
      </c>
      <c r="I13" s="11">
        <v>7.8</v>
      </c>
      <c r="J13" s="11">
        <v>13.2</v>
      </c>
      <c r="K13" s="11">
        <v>16.5</v>
      </c>
      <c r="L13" s="11">
        <v>19.8</v>
      </c>
      <c r="M13" s="11">
        <v>2</v>
      </c>
      <c r="N13" s="18"/>
    </row>
    <row r="14" spans="1:14" s="13" customFormat="1" ht="15.95" customHeight="1" x14ac:dyDescent="0.2">
      <c r="A14" s="8" t="s">
        <v>35</v>
      </c>
      <c r="B14" s="9" t="s">
        <v>6</v>
      </c>
      <c r="C14" s="10">
        <v>4.4000000000000004</v>
      </c>
      <c r="D14" s="11">
        <v>7.4</v>
      </c>
      <c r="E14" s="11">
        <v>8.8000000000000007</v>
      </c>
      <c r="F14" s="11">
        <v>6.6</v>
      </c>
      <c r="G14" s="11">
        <v>11.1</v>
      </c>
      <c r="H14" s="11">
        <v>13.2</v>
      </c>
      <c r="I14" s="11">
        <v>8.8000000000000007</v>
      </c>
      <c r="J14" s="11">
        <v>14.8</v>
      </c>
      <c r="K14" s="11">
        <v>18.5</v>
      </c>
      <c r="L14" s="11">
        <v>22.2</v>
      </c>
      <c r="M14" s="11">
        <v>2.2000000000000002</v>
      </c>
      <c r="N14" s="18"/>
    </row>
    <row r="15" spans="1:14" s="13" customFormat="1" ht="15.95" customHeight="1" x14ac:dyDescent="0.2">
      <c r="A15" s="8" t="s">
        <v>36</v>
      </c>
      <c r="B15" s="9" t="s">
        <v>7</v>
      </c>
      <c r="C15" s="10">
        <v>4.4000000000000004</v>
      </c>
      <c r="D15" s="11">
        <v>7.4</v>
      </c>
      <c r="E15" s="11">
        <v>8.8000000000000007</v>
      </c>
      <c r="F15" s="11">
        <v>6.6</v>
      </c>
      <c r="G15" s="11">
        <v>11.1</v>
      </c>
      <c r="H15" s="11">
        <v>13.2</v>
      </c>
      <c r="I15" s="11">
        <v>8.8000000000000007</v>
      </c>
      <c r="J15" s="11">
        <v>14.8</v>
      </c>
      <c r="K15" s="11">
        <v>18.5</v>
      </c>
      <c r="L15" s="11">
        <v>22.2</v>
      </c>
      <c r="M15" s="11">
        <v>2.2000000000000002</v>
      </c>
      <c r="N15" s="18"/>
    </row>
    <row r="16" spans="1:14" s="13" customFormat="1" ht="15.95" customHeight="1" x14ac:dyDescent="0.2">
      <c r="A16" s="8" t="s">
        <v>37</v>
      </c>
      <c r="B16" s="9" t="s">
        <v>8</v>
      </c>
      <c r="C16" s="10">
        <v>4.4000000000000004</v>
      </c>
      <c r="D16" s="11">
        <v>7.4</v>
      </c>
      <c r="E16" s="11">
        <v>8.8000000000000007</v>
      </c>
      <c r="F16" s="11">
        <v>6.6</v>
      </c>
      <c r="G16" s="11">
        <v>11.1</v>
      </c>
      <c r="H16" s="11">
        <v>13.2</v>
      </c>
      <c r="I16" s="11">
        <v>8.8000000000000007</v>
      </c>
      <c r="J16" s="11">
        <v>14.8</v>
      </c>
      <c r="K16" s="11">
        <v>18.5</v>
      </c>
      <c r="L16" s="11">
        <v>22.2</v>
      </c>
      <c r="M16" s="11">
        <v>2.2000000000000002</v>
      </c>
      <c r="N16" s="18"/>
    </row>
    <row r="17" spans="1:14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</row>
    <row r="18" spans="1:14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  <c r="N18" s="26"/>
    </row>
    <row r="19" spans="1:14" s="13" customFormat="1" ht="15.95" customHeight="1" x14ac:dyDescent="0.2">
      <c r="A19" s="8" t="s">
        <v>29</v>
      </c>
      <c r="B19" s="9" t="s">
        <v>9</v>
      </c>
      <c r="C19" s="10">
        <v>3.8</v>
      </c>
      <c r="D19" s="11">
        <v>6.8</v>
      </c>
      <c r="E19" s="11">
        <v>7.6</v>
      </c>
      <c r="F19" s="11">
        <v>5.7</v>
      </c>
      <c r="G19" s="11">
        <v>10.199999999999999</v>
      </c>
      <c r="H19" s="11">
        <v>11.4</v>
      </c>
      <c r="I19" s="11">
        <v>7.6</v>
      </c>
      <c r="J19" s="11">
        <v>13.6</v>
      </c>
      <c r="K19" s="11">
        <v>17</v>
      </c>
      <c r="L19" s="11">
        <v>20.399999999999999</v>
      </c>
      <c r="M19" s="11">
        <v>1.9</v>
      </c>
      <c r="N19" s="18"/>
    </row>
    <row r="20" spans="1:14" s="13" customFormat="1" ht="15.95" customHeight="1" x14ac:dyDescent="0.2">
      <c r="A20" s="8" t="s">
        <v>31</v>
      </c>
      <c r="B20" s="9" t="s">
        <v>10</v>
      </c>
      <c r="C20" s="10">
        <v>3.8</v>
      </c>
      <c r="D20" s="11">
        <v>6.8</v>
      </c>
      <c r="E20" s="11">
        <v>7.6</v>
      </c>
      <c r="F20" s="11">
        <v>5.7</v>
      </c>
      <c r="G20" s="11">
        <v>10.199999999999999</v>
      </c>
      <c r="H20" s="11">
        <v>11.4</v>
      </c>
      <c r="I20" s="11">
        <v>7.6</v>
      </c>
      <c r="J20" s="11">
        <v>13.6</v>
      </c>
      <c r="K20" s="11">
        <v>17</v>
      </c>
      <c r="L20" s="11">
        <v>20.399999999999999</v>
      </c>
      <c r="M20" s="11">
        <v>1.9</v>
      </c>
      <c r="N20" s="18"/>
    </row>
    <row r="21" spans="1:14" s="13" customFormat="1" ht="15.95" customHeight="1" x14ac:dyDescent="0.2">
      <c r="A21" s="8" t="s">
        <v>32</v>
      </c>
      <c r="B21" s="9" t="s">
        <v>11</v>
      </c>
      <c r="C21" s="10">
        <v>4.0999999999999996</v>
      </c>
      <c r="D21" s="11">
        <v>7</v>
      </c>
      <c r="E21" s="11">
        <v>8.1999999999999993</v>
      </c>
      <c r="F21" s="11">
        <v>6.2</v>
      </c>
      <c r="G21" s="11">
        <v>10.5</v>
      </c>
      <c r="H21" s="11">
        <v>12.3</v>
      </c>
      <c r="I21" s="11">
        <v>8.1999999999999993</v>
      </c>
      <c r="J21" s="11">
        <v>14</v>
      </c>
      <c r="K21" s="11">
        <v>17.5</v>
      </c>
      <c r="L21" s="11">
        <v>21</v>
      </c>
      <c r="M21" s="11">
        <v>2.1</v>
      </c>
      <c r="N21" s="18"/>
    </row>
    <row r="22" spans="1:14" s="13" customFormat="1" ht="15.95" customHeight="1" x14ac:dyDescent="0.2">
      <c r="A22" s="8" t="s">
        <v>35</v>
      </c>
      <c r="B22" s="9" t="s">
        <v>12</v>
      </c>
      <c r="C22" s="10">
        <v>4.0999999999999996</v>
      </c>
      <c r="D22" s="11">
        <v>6.8</v>
      </c>
      <c r="E22" s="11">
        <v>8.1999999999999993</v>
      </c>
      <c r="F22" s="11">
        <v>6.2</v>
      </c>
      <c r="G22" s="11">
        <v>10.199999999999999</v>
      </c>
      <c r="H22" s="11">
        <v>12.3</v>
      </c>
      <c r="I22" s="11">
        <v>8.1999999999999993</v>
      </c>
      <c r="J22" s="11">
        <v>13.6</v>
      </c>
      <c r="K22" s="11">
        <v>17</v>
      </c>
      <c r="L22" s="11">
        <v>20.399999999999999</v>
      </c>
      <c r="M22" s="11">
        <v>2.1</v>
      </c>
      <c r="N22" s="18"/>
    </row>
    <row r="23" spans="1:14" s="13" customFormat="1" ht="15.95" customHeight="1" x14ac:dyDescent="0.2">
      <c r="A23" s="8" t="s">
        <v>36</v>
      </c>
      <c r="B23" s="9" t="s">
        <v>13</v>
      </c>
      <c r="C23" s="10">
        <v>4.0999999999999996</v>
      </c>
      <c r="D23" s="11">
        <v>7</v>
      </c>
      <c r="E23" s="11">
        <v>8.1999999999999993</v>
      </c>
      <c r="F23" s="11">
        <v>6.2</v>
      </c>
      <c r="G23" s="11">
        <v>10.5</v>
      </c>
      <c r="H23" s="11">
        <v>12.3</v>
      </c>
      <c r="I23" s="11">
        <v>8.1999999999999993</v>
      </c>
      <c r="J23" s="11">
        <v>14</v>
      </c>
      <c r="K23" s="11">
        <v>17.5</v>
      </c>
      <c r="L23" s="11">
        <v>21</v>
      </c>
      <c r="M23" s="11">
        <v>2.1</v>
      </c>
      <c r="N23" s="18"/>
    </row>
    <row r="24" spans="1:14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  <row r="25" spans="1:14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  <c r="N25" s="26"/>
    </row>
    <row r="26" spans="1:14" s="13" customFormat="1" ht="15.95" customHeight="1" x14ac:dyDescent="0.2">
      <c r="A26" s="8" t="s">
        <v>29</v>
      </c>
      <c r="B26" s="9" t="s">
        <v>14</v>
      </c>
      <c r="C26" s="10">
        <v>3.8</v>
      </c>
      <c r="D26" s="11">
        <v>7.6</v>
      </c>
      <c r="E26" s="11">
        <v>7.6</v>
      </c>
      <c r="F26" s="11">
        <v>5.7</v>
      </c>
      <c r="G26" s="11">
        <v>11.4</v>
      </c>
      <c r="H26" s="11">
        <v>11.4</v>
      </c>
      <c r="I26" s="11">
        <v>7.6</v>
      </c>
      <c r="J26" s="11">
        <v>15.2</v>
      </c>
      <c r="K26" s="11">
        <v>19</v>
      </c>
      <c r="L26" s="11">
        <v>22.8</v>
      </c>
      <c r="M26" s="11">
        <v>1.9</v>
      </c>
      <c r="N26" s="18"/>
    </row>
    <row r="27" spans="1:14" s="13" customFormat="1" ht="15.95" customHeight="1" x14ac:dyDescent="0.2">
      <c r="A27" s="8" t="s">
        <v>31</v>
      </c>
      <c r="B27" s="9" t="s">
        <v>15</v>
      </c>
      <c r="C27" s="10">
        <v>3.7</v>
      </c>
      <c r="D27" s="11">
        <v>5.4</v>
      </c>
      <c r="E27" s="11">
        <v>7.4</v>
      </c>
      <c r="F27" s="11">
        <v>5.6</v>
      </c>
      <c r="G27" s="11">
        <v>8.1</v>
      </c>
      <c r="H27" s="11">
        <v>11.1</v>
      </c>
      <c r="I27" s="11">
        <v>7.4</v>
      </c>
      <c r="J27" s="11">
        <v>10.8</v>
      </c>
      <c r="K27" s="11">
        <v>13.5</v>
      </c>
      <c r="L27" s="11">
        <v>16.2</v>
      </c>
      <c r="M27" s="11">
        <v>1.9</v>
      </c>
      <c r="N27" s="18"/>
    </row>
    <row r="28" spans="1:14" s="13" customFormat="1" ht="15.95" customHeight="1" x14ac:dyDescent="0.2">
      <c r="A28" s="8" t="s">
        <v>32</v>
      </c>
      <c r="B28" s="9" t="s">
        <v>16</v>
      </c>
      <c r="C28" s="10">
        <v>3.7</v>
      </c>
      <c r="D28" s="11">
        <v>6.6</v>
      </c>
      <c r="E28" s="11">
        <v>7.4</v>
      </c>
      <c r="F28" s="11">
        <v>5.6</v>
      </c>
      <c r="G28" s="11">
        <v>9.9</v>
      </c>
      <c r="H28" s="11">
        <v>11.1</v>
      </c>
      <c r="I28" s="11">
        <v>7.4</v>
      </c>
      <c r="J28" s="11">
        <v>13.2</v>
      </c>
      <c r="K28" s="11">
        <v>16.5</v>
      </c>
      <c r="L28" s="11">
        <v>19.8</v>
      </c>
      <c r="M28" s="11">
        <v>1.9</v>
      </c>
      <c r="N28" s="18"/>
    </row>
    <row r="29" spans="1:14" s="13" customFormat="1" ht="15.95" customHeight="1" x14ac:dyDescent="0.2">
      <c r="A29" s="8" t="s">
        <v>35</v>
      </c>
      <c r="B29" s="9" t="s">
        <v>17</v>
      </c>
      <c r="C29" s="10">
        <v>4.0999999999999996</v>
      </c>
      <c r="D29" s="11">
        <v>7</v>
      </c>
      <c r="E29" s="11">
        <v>8.1999999999999993</v>
      </c>
      <c r="F29" s="11">
        <v>6.2</v>
      </c>
      <c r="G29" s="11">
        <v>10.5</v>
      </c>
      <c r="H29" s="11">
        <v>12.3</v>
      </c>
      <c r="I29" s="11">
        <v>8.1999999999999993</v>
      </c>
      <c r="J29" s="11">
        <v>14</v>
      </c>
      <c r="K29" s="11">
        <v>17.5</v>
      </c>
      <c r="L29" s="11">
        <v>21</v>
      </c>
      <c r="M29" s="11">
        <v>2.1</v>
      </c>
      <c r="N29" s="18"/>
    </row>
    <row r="30" spans="1:14" s="13" customFormat="1" ht="15.95" customHeight="1" x14ac:dyDescent="0.2">
      <c r="A30" s="14"/>
      <c r="B30" s="15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</row>
    <row r="31" spans="1:14" s="44" customFormat="1" ht="15.95" customHeight="1" x14ac:dyDescent="0.2">
      <c r="A31" s="6" t="s">
        <v>42</v>
      </c>
      <c r="B31" s="7" t="s">
        <v>43</v>
      </c>
      <c r="C31" s="19"/>
      <c r="D31" s="7"/>
      <c r="E31" s="7"/>
      <c r="F31" s="11"/>
      <c r="G31" s="7"/>
      <c r="H31" s="7"/>
      <c r="I31" s="7"/>
      <c r="J31" s="7"/>
      <c r="K31" s="7"/>
      <c r="L31" s="7"/>
      <c r="M31" s="7"/>
      <c r="N31" s="26"/>
    </row>
    <row r="32" spans="1:14" s="13" customFormat="1" ht="15.95" customHeight="1" x14ac:dyDescent="0.2">
      <c r="A32" s="8" t="s">
        <v>29</v>
      </c>
      <c r="B32" s="9" t="s">
        <v>19</v>
      </c>
      <c r="C32" s="10">
        <v>3</v>
      </c>
      <c r="D32" s="11">
        <v>6</v>
      </c>
      <c r="E32" s="11">
        <v>6</v>
      </c>
      <c r="F32" s="11">
        <v>4.5</v>
      </c>
      <c r="G32" s="11">
        <v>9</v>
      </c>
      <c r="H32" s="11">
        <v>9</v>
      </c>
      <c r="I32" s="11">
        <v>6</v>
      </c>
      <c r="J32" s="11">
        <v>12</v>
      </c>
      <c r="K32" s="11">
        <v>15</v>
      </c>
      <c r="L32" s="11">
        <v>18</v>
      </c>
      <c r="M32" s="11">
        <v>1.5</v>
      </c>
      <c r="N32" s="18"/>
    </row>
    <row r="33" spans="1:14" s="13" customFormat="1" ht="15.95" customHeight="1" x14ac:dyDescent="0.2">
      <c r="A33" s="8" t="s">
        <v>31</v>
      </c>
      <c r="B33" s="9" t="s">
        <v>20</v>
      </c>
      <c r="C33" s="10">
        <v>4.4000000000000004</v>
      </c>
      <c r="D33" s="11">
        <v>7</v>
      </c>
      <c r="E33" s="11">
        <v>8.8000000000000007</v>
      </c>
      <c r="F33" s="11">
        <v>6.6</v>
      </c>
      <c r="G33" s="11">
        <v>10.5</v>
      </c>
      <c r="H33" s="11">
        <v>13.2</v>
      </c>
      <c r="I33" s="11">
        <v>8.8000000000000007</v>
      </c>
      <c r="J33" s="11">
        <v>14</v>
      </c>
      <c r="K33" s="11">
        <v>17.5</v>
      </c>
      <c r="L33" s="11">
        <v>21</v>
      </c>
      <c r="M33" s="11">
        <v>2.2000000000000002</v>
      </c>
      <c r="N33" s="18"/>
    </row>
    <row r="34" spans="1:14" s="13" customFormat="1" ht="15.95" customHeight="1" x14ac:dyDescent="0.2">
      <c r="A34" s="8" t="s">
        <v>32</v>
      </c>
      <c r="B34" s="9" t="s">
        <v>21</v>
      </c>
      <c r="C34" s="10">
        <v>3.6</v>
      </c>
      <c r="D34" s="11">
        <v>6.2</v>
      </c>
      <c r="E34" s="11">
        <v>7.2</v>
      </c>
      <c r="F34" s="11">
        <v>5.4</v>
      </c>
      <c r="G34" s="11">
        <v>9.3000000000000007</v>
      </c>
      <c r="H34" s="11">
        <v>10.8</v>
      </c>
      <c r="I34" s="11">
        <v>7.2</v>
      </c>
      <c r="J34" s="11">
        <v>12.4</v>
      </c>
      <c r="K34" s="11">
        <v>15.5</v>
      </c>
      <c r="L34" s="11">
        <v>18.600000000000001</v>
      </c>
      <c r="M34" s="11">
        <v>1.8</v>
      </c>
      <c r="N34" s="18"/>
    </row>
    <row r="35" spans="1:14" s="13" customFormat="1" ht="15.95" customHeight="1" x14ac:dyDescent="0.2">
      <c r="A35" s="8" t="s">
        <v>35</v>
      </c>
      <c r="B35" s="9" t="s">
        <v>22</v>
      </c>
      <c r="C35" s="10">
        <v>2.8</v>
      </c>
      <c r="D35" s="11">
        <v>4.5999999999999996</v>
      </c>
      <c r="E35" s="11">
        <v>5.6</v>
      </c>
      <c r="F35" s="11">
        <v>4.2</v>
      </c>
      <c r="G35" s="11">
        <v>6.9</v>
      </c>
      <c r="H35" s="11">
        <v>8.4</v>
      </c>
      <c r="I35" s="11">
        <v>5.6</v>
      </c>
      <c r="J35" s="11">
        <v>9.1999999999999993</v>
      </c>
      <c r="K35" s="11">
        <v>11.5</v>
      </c>
      <c r="L35" s="11">
        <v>13.8</v>
      </c>
      <c r="M35" s="11">
        <v>1.4</v>
      </c>
      <c r="N35" s="18"/>
    </row>
    <row r="36" spans="1:14" s="13" customFormat="1" ht="15.95" customHeight="1" x14ac:dyDescent="0.2">
      <c r="A36" s="8" t="s">
        <v>36</v>
      </c>
      <c r="B36" s="9" t="s">
        <v>84</v>
      </c>
      <c r="C36" s="10">
        <v>4.0999999999999996</v>
      </c>
      <c r="D36" s="11">
        <v>6.8</v>
      </c>
      <c r="E36" s="11">
        <v>8.1999999999999993</v>
      </c>
      <c r="F36" s="11">
        <v>6.2</v>
      </c>
      <c r="G36" s="11">
        <v>10.199999999999999</v>
      </c>
      <c r="H36" s="11">
        <v>12.3</v>
      </c>
      <c r="I36" s="11">
        <v>8.1999999999999993</v>
      </c>
      <c r="J36" s="11">
        <v>13.6</v>
      </c>
      <c r="K36" s="11">
        <v>17</v>
      </c>
      <c r="L36" s="11">
        <v>20.399999999999999</v>
      </c>
      <c r="M36" s="11">
        <v>2.1</v>
      </c>
      <c r="N36" s="18"/>
    </row>
    <row r="37" spans="1:14" s="13" customFormat="1" ht="15.95" customHeight="1" x14ac:dyDescent="0.2">
      <c r="A37" s="8" t="s">
        <v>37</v>
      </c>
      <c r="B37" s="9" t="s">
        <v>24</v>
      </c>
      <c r="C37" s="10">
        <v>4.0999999999999996</v>
      </c>
      <c r="D37" s="11">
        <v>6.8</v>
      </c>
      <c r="E37" s="11">
        <v>8.1999999999999993</v>
      </c>
      <c r="F37" s="11">
        <v>6.2</v>
      </c>
      <c r="G37" s="11">
        <v>10.199999999999999</v>
      </c>
      <c r="H37" s="11">
        <v>12.3</v>
      </c>
      <c r="I37" s="11">
        <v>8.1999999999999993</v>
      </c>
      <c r="J37" s="11">
        <v>13.6</v>
      </c>
      <c r="K37" s="11">
        <v>17</v>
      </c>
      <c r="L37" s="11">
        <v>20.399999999999999</v>
      </c>
      <c r="M37" s="11">
        <v>2.1</v>
      </c>
      <c r="N37" s="18"/>
    </row>
    <row r="38" spans="1:14" s="13" customFormat="1" ht="15.95" customHeight="1" x14ac:dyDescent="0.2">
      <c r="A38" s="8" t="s">
        <v>44</v>
      </c>
      <c r="B38" s="9" t="s">
        <v>25</v>
      </c>
      <c r="C38" s="10">
        <v>4.0999999999999996</v>
      </c>
      <c r="D38" s="11">
        <v>6.8</v>
      </c>
      <c r="E38" s="11">
        <v>8.1999999999999993</v>
      </c>
      <c r="F38" s="11">
        <v>6.2</v>
      </c>
      <c r="G38" s="11">
        <v>10.199999999999999</v>
      </c>
      <c r="H38" s="11">
        <v>12.3</v>
      </c>
      <c r="I38" s="11">
        <v>8.1999999999999993</v>
      </c>
      <c r="J38" s="11">
        <v>13.6</v>
      </c>
      <c r="K38" s="11">
        <v>17</v>
      </c>
      <c r="L38" s="11">
        <v>20.399999999999999</v>
      </c>
      <c r="M38" s="11">
        <v>2.1</v>
      </c>
      <c r="N38" s="18"/>
    </row>
    <row r="39" spans="1:14" s="13" customFormat="1" ht="15.95" customHeight="1" x14ac:dyDescent="0.2">
      <c r="A39" s="14"/>
      <c r="B39" s="15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</row>
    <row r="40" spans="1:14" s="44" customFormat="1" ht="15.95" customHeight="1" x14ac:dyDescent="0.2">
      <c r="A40" s="6" t="s">
        <v>45</v>
      </c>
      <c r="B40" s="7" t="s">
        <v>46</v>
      </c>
      <c r="C40" s="19"/>
      <c r="D40" s="7"/>
      <c r="E40" s="7"/>
      <c r="F40" s="7"/>
      <c r="G40" s="7"/>
      <c r="H40" s="7"/>
      <c r="I40" s="7"/>
      <c r="J40" s="7"/>
      <c r="K40" s="7"/>
      <c r="L40" s="7"/>
      <c r="M40" s="7"/>
      <c r="N40" s="26"/>
    </row>
    <row r="41" spans="1:14" s="13" customFormat="1" ht="15.95" customHeight="1" x14ac:dyDescent="0.2">
      <c r="A41" s="8" t="s">
        <v>29</v>
      </c>
      <c r="B41" s="9" t="s">
        <v>26</v>
      </c>
      <c r="C41" s="10">
        <v>5.5</v>
      </c>
      <c r="D41" s="11">
        <v>9.1999999999999993</v>
      </c>
      <c r="E41" s="11">
        <v>11</v>
      </c>
      <c r="F41" s="11">
        <v>8.3000000000000007</v>
      </c>
      <c r="G41" s="11">
        <v>13.8</v>
      </c>
      <c r="H41" s="11">
        <v>16.5</v>
      </c>
      <c r="I41" s="11">
        <v>11</v>
      </c>
      <c r="J41" s="11">
        <v>18.399999999999999</v>
      </c>
      <c r="K41" s="11">
        <v>23</v>
      </c>
      <c r="L41" s="11">
        <v>27.6</v>
      </c>
      <c r="M41" s="11">
        <v>2.8</v>
      </c>
      <c r="N41" s="18"/>
    </row>
    <row r="42" spans="1:14" s="13" customFormat="1" ht="15.95" customHeight="1" x14ac:dyDescent="0.2">
      <c r="A42" s="8"/>
      <c r="B42" s="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8"/>
    </row>
    <row r="43" spans="1:14" s="13" customFormat="1" ht="25.5" customHeight="1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18"/>
    </row>
    <row r="44" spans="1:14" s="13" customFormat="1" ht="15.95" customHeight="1" x14ac:dyDescent="0.2">
      <c r="A44" s="23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6"/>
      <c r="N44" s="18"/>
    </row>
    <row r="45" spans="1:14" s="13" customFormat="1" ht="15.95" customHeight="1" x14ac:dyDescent="0.2">
      <c r="A45" s="23"/>
      <c r="C45" s="24"/>
      <c r="D45" s="24"/>
      <c r="E45" s="24"/>
      <c r="F45" s="24"/>
      <c r="G45" s="24"/>
      <c r="H45" s="24"/>
      <c r="I45" s="24"/>
      <c r="J45" s="24"/>
      <c r="K45" s="24"/>
      <c r="L45" s="45"/>
      <c r="M45" s="45"/>
      <c r="N45" s="18"/>
    </row>
    <row r="46" spans="1:14" ht="19.5" customHeight="1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</row>
    <row r="47" spans="1:14" ht="15.95" customHeight="1" x14ac:dyDescent="0.2">
      <c r="A47" s="30"/>
      <c r="B47" s="30"/>
      <c r="C47" s="30"/>
      <c r="D47" s="30"/>
      <c r="E47" s="30"/>
      <c r="F47" s="13"/>
      <c r="G47" s="30"/>
      <c r="H47" s="30"/>
      <c r="I47" s="30"/>
      <c r="J47" s="30"/>
      <c r="K47" s="30"/>
    </row>
    <row r="48" spans="1:14" ht="15.95" customHeight="1" x14ac:dyDescent="0.2">
      <c r="A48" s="48"/>
      <c r="B48" s="48"/>
      <c r="C48" s="48"/>
      <c r="D48" s="48"/>
      <c r="E48" s="49"/>
      <c r="F48" s="49"/>
      <c r="G48" s="50"/>
      <c r="H48" s="50"/>
      <c r="I48" s="50"/>
      <c r="J48" s="50"/>
      <c r="K48" s="50"/>
      <c r="L48" s="48"/>
    </row>
    <row r="49" spans="1:12" s="44" customFormat="1" ht="15.95" customHeight="1" x14ac:dyDescent="0.2">
      <c r="A49" s="48"/>
      <c r="B49" s="48"/>
      <c r="C49" s="48"/>
      <c r="D49" s="48"/>
      <c r="E49" s="49"/>
      <c r="F49" s="49"/>
      <c r="G49" s="50"/>
      <c r="H49" s="50"/>
      <c r="I49" s="50"/>
      <c r="J49" s="50"/>
      <c r="K49" s="50"/>
      <c r="L49" s="51"/>
    </row>
    <row r="50" spans="1:12" s="44" customFormat="1" ht="15.95" customHeight="1" x14ac:dyDescent="0.2">
      <c r="A50" s="48"/>
      <c r="B50" s="48"/>
      <c r="C50" s="48"/>
      <c r="D50" s="48"/>
      <c r="E50" s="49"/>
      <c r="F50" s="49"/>
      <c r="G50" s="52"/>
      <c r="H50" s="52"/>
      <c r="I50" s="52"/>
      <c r="J50" s="52"/>
      <c r="K50" s="52"/>
      <c r="L50" s="47"/>
    </row>
    <row r="51" spans="1:12" s="44" customFormat="1" ht="15.95" customHeight="1" x14ac:dyDescent="0.2">
      <c r="A51" s="48"/>
      <c r="B51" s="48"/>
      <c r="C51" s="48"/>
      <c r="D51" s="48"/>
      <c r="E51" s="49"/>
      <c r="F51" s="49"/>
      <c r="G51" s="50"/>
      <c r="H51" s="50"/>
      <c r="I51" s="50"/>
      <c r="J51" s="50"/>
      <c r="K51" s="50"/>
      <c r="L51" s="53"/>
    </row>
    <row r="52" spans="1:12" s="5" customFormat="1" ht="15.95" customHeight="1" x14ac:dyDescent="0.2">
      <c r="A52" s="48"/>
      <c r="B52" s="48"/>
      <c r="C52" s="48"/>
      <c r="D52" s="48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48"/>
      <c r="D53" s="48"/>
      <c r="E53" s="49"/>
      <c r="F53" s="49"/>
      <c r="G53" s="52"/>
      <c r="H53" s="52"/>
      <c r="I53" s="52"/>
      <c r="J53" s="52"/>
      <c r="K53" s="52"/>
      <c r="L53" s="53"/>
    </row>
    <row r="54" spans="1:12" s="44" customFormat="1" ht="15.95" customHeight="1" x14ac:dyDescent="0.2">
      <c r="A54" s="48"/>
      <c r="B54" s="48"/>
      <c r="C54" s="48"/>
      <c r="D54" s="48"/>
      <c r="E54" s="49"/>
      <c r="F54" s="49"/>
      <c r="G54" s="50"/>
      <c r="H54" s="50"/>
      <c r="I54" s="50"/>
      <c r="J54" s="50"/>
      <c r="K54" s="50"/>
      <c r="L54" s="53"/>
    </row>
    <row r="55" spans="1:12" s="13" customFormat="1" ht="15.95" customHeight="1" x14ac:dyDescent="0.2">
      <c r="A55" s="48"/>
      <c r="B55" s="48"/>
      <c r="C55" s="48"/>
      <c r="D55" s="48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48"/>
      <c r="D56" s="48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48"/>
      <c r="D57" s="48"/>
      <c r="E57" s="49"/>
      <c r="F57" s="49"/>
      <c r="G57" s="50"/>
      <c r="H57" s="50"/>
      <c r="I57" s="50"/>
      <c r="J57" s="50"/>
      <c r="K57" s="50"/>
      <c r="L57" s="53"/>
    </row>
    <row r="58" spans="1:12" s="44" customFormat="1" ht="15.95" customHeight="1" x14ac:dyDescent="0.2">
      <c r="A58" s="48"/>
      <c r="B58" s="48"/>
      <c r="C58" s="48"/>
      <c r="D58" s="48"/>
      <c r="E58" s="49"/>
      <c r="F58" s="49"/>
      <c r="G58" s="50"/>
      <c r="H58" s="50"/>
      <c r="I58" s="50"/>
      <c r="J58" s="50"/>
      <c r="K58" s="50"/>
      <c r="L58" s="53"/>
    </row>
    <row r="59" spans="1:12" s="13" customFormat="1" ht="15.95" customHeight="1" x14ac:dyDescent="0.2">
      <c r="A59" s="47"/>
      <c r="B59" s="54"/>
      <c r="C59" s="55"/>
      <c r="D59" s="55"/>
      <c r="E59" s="55"/>
      <c r="F59" s="53"/>
      <c r="G59" s="53"/>
      <c r="H59" s="53"/>
      <c r="I59" s="53"/>
      <c r="J59" s="53"/>
      <c r="K59" s="53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1"/>
      <c r="B62" s="2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44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1"/>
      <c r="B68" s="2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44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1"/>
      <c r="B73" s="2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44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1"/>
      <c r="B81" s="2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47"/>
      <c r="B82" s="54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1"/>
      <c r="B83" s="1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44" customFormat="1" ht="15.95" customHeight="1" x14ac:dyDescent="0.2">
      <c r="A84" s="47"/>
      <c r="G84" s="56"/>
      <c r="H84" s="56"/>
      <c r="I84" s="57"/>
      <c r="K84" s="57"/>
    </row>
    <row r="85" spans="1:12" s="13" customFormat="1" ht="15.95" customHeight="1" x14ac:dyDescent="0.2">
      <c r="A85" s="21"/>
      <c r="B85" s="21"/>
      <c r="C85" s="47"/>
      <c r="D85" s="47"/>
      <c r="E85" s="47"/>
      <c r="F85" s="48"/>
      <c r="G85" s="58"/>
      <c r="H85" s="58"/>
      <c r="I85" s="47"/>
      <c r="J85" s="58"/>
      <c r="K85" s="47"/>
      <c r="L85" s="47"/>
    </row>
    <row r="86" spans="1:12" s="22" customFormat="1" ht="15.95" customHeight="1" x14ac:dyDescent="0.2">
      <c r="A86" s="1"/>
      <c r="B86" s="2"/>
      <c r="C86" s="59"/>
      <c r="D86" s="59"/>
      <c r="E86" s="59"/>
      <c r="F86" s="53"/>
      <c r="G86" s="53"/>
      <c r="H86" s="53"/>
      <c r="I86" s="53"/>
      <c r="J86" s="53"/>
      <c r="K86" s="53"/>
      <c r="L86" s="53"/>
    </row>
    <row r="87" spans="1:12" s="44" customFormat="1" ht="15.95" customHeight="1" x14ac:dyDescent="0.2">
      <c r="A87" s="47"/>
      <c r="B87" s="54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1"/>
      <c r="B90" s="2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1"/>
      <c r="B97" s="2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1"/>
      <c r="B103" s="2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1"/>
      <c r="B108" s="2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1"/>
      <c r="B116" s="2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B117" s="54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1"/>
      <c r="B118" s="1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47"/>
      <c r="G119" s="56"/>
      <c r="H119" s="56"/>
      <c r="I119" s="57"/>
      <c r="K119" s="57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</sheetData>
  <mergeCells count="15">
    <mergeCell ref="A43:M43"/>
    <mergeCell ref="G3:G4"/>
    <mergeCell ref="H3:H4"/>
    <mergeCell ref="I3:I4"/>
    <mergeCell ref="J3:J4"/>
    <mergeCell ref="A1:M1"/>
    <mergeCell ref="A2:M2"/>
    <mergeCell ref="A3:B4"/>
    <mergeCell ref="C3:C4"/>
    <mergeCell ref="D3:D4"/>
    <mergeCell ref="E3:E4"/>
    <mergeCell ref="F3:F4"/>
    <mergeCell ref="K3:K4"/>
    <mergeCell ref="L3:L4"/>
    <mergeCell ref="M3:M4"/>
  </mergeCells>
  <printOptions horizontalCentered="1" verticalCentered="1"/>
  <pageMargins left="0.39374999999999999" right="0.39374999999999999" top="0.19652777777777777" bottom="0.19652777777777777" header="0.51180555555555562" footer="0.51180555555555562"/>
  <pageSetup paperSize="9" scale="73" firstPageNumber="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0.7109375" style="52" customWidth="1"/>
    <col min="2" max="2" width="30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9.950000000000003" customHeight="1" x14ac:dyDescent="0.2">
      <c r="A2" s="39" t="s">
        <v>97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96</v>
      </c>
      <c r="C6" s="10">
        <v>3.9</v>
      </c>
      <c r="D6" s="11">
        <v>6.6</v>
      </c>
      <c r="E6" s="11">
        <v>7.8</v>
      </c>
      <c r="F6" s="11">
        <v>5.9</v>
      </c>
      <c r="G6" s="11">
        <v>9.9</v>
      </c>
      <c r="H6" s="11">
        <v>11.7</v>
      </c>
      <c r="I6" s="11">
        <v>7.8</v>
      </c>
      <c r="J6" s="11">
        <v>13.2</v>
      </c>
      <c r="K6" s="11">
        <v>16.5</v>
      </c>
      <c r="L6" s="11">
        <v>19.8</v>
      </c>
      <c r="M6" s="11">
        <v>2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4.5</v>
      </c>
      <c r="D7" s="11">
        <v>6.8</v>
      </c>
      <c r="E7" s="11">
        <v>9</v>
      </c>
      <c r="F7" s="11">
        <v>6.8</v>
      </c>
      <c r="G7" s="11">
        <v>10.199999999999999</v>
      </c>
      <c r="H7" s="11">
        <v>13.5</v>
      </c>
      <c r="I7" s="11">
        <v>9</v>
      </c>
      <c r="J7" s="11">
        <v>13.6</v>
      </c>
      <c r="K7" s="11">
        <v>17</v>
      </c>
      <c r="L7" s="11">
        <v>20.399999999999999</v>
      </c>
      <c r="M7" s="11">
        <v>2.2999999999999998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3.5</v>
      </c>
      <c r="D8" s="11">
        <v>6.6</v>
      </c>
      <c r="E8" s="11">
        <v>7</v>
      </c>
      <c r="F8" s="11">
        <v>5.3</v>
      </c>
      <c r="G8" s="11">
        <v>9.9</v>
      </c>
      <c r="H8" s="11">
        <v>10.5</v>
      </c>
      <c r="I8" s="11">
        <v>7</v>
      </c>
      <c r="J8" s="11">
        <v>13.2</v>
      </c>
      <c r="K8" s="11">
        <v>16.5</v>
      </c>
      <c r="L8" s="11">
        <v>19.8</v>
      </c>
      <c r="M8" s="11">
        <v>1.8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2.7</v>
      </c>
      <c r="D11" s="11">
        <v>4.8</v>
      </c>
      <c r="E11" s="11">
        <v>5.4</v>
      </c>
      <c r="F11" s="11">
        <v>4.0999999999999996</v>
      </c>
      <c r="G11" s="11">
        <v>7.2</v>
      </c>
      <c r="H11" s="11">
        <v>8.1</v>
      </c>
      <c r="I11" s="11">
        <v>5.4</v>
      </c>
      <c r="J11" s="11">
        <v>9.6</v>
      </c>
      <c r="K11" s="11">
        <v>12</v>
      </c>
      <c r="L11" s="11">
        <v>14.4</v>
      </c>
      <c r="M11" s="11">
        <v>1.4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2.7</v>
      </c>
      <c r="D12" s="11">
        <v>4.8</v>
      </c>
      <c r="E12" s="11">
        <v>5.4</v>
      </c>
      <c r="F12" s="11">
        <v>4.0999999999999996</v>
      </c>
      <c r="G12" s="11">
        <v>7.2</v>
      </c>
      <c r="H12" s="11">
        <v>8.1</v>
      </c>
      <c r="I12" s="11">
        <v>5.4</v>
      </c>
      <c r="J12" s="11">
        <v>9.6</v>
      </c>
      <c r="K12" s="11">
        <v>12</v>
      </c>
      <c r="L12" s="11">
        <v>14.4</v>
      </c>
      <c r="M12" s="11">
        <v>1.4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3.6</v>
      </c>
      <c r="D13" s="11">
        <v>6.2</v>
      </c>
      <c r="E13" s="11">
        <v>7.2</v>
      </c>
      <c r="F13" s="11">
        <v>5.4</v>
      </c>
      <c r="G13" s="11">
        <v>9.3000000000000007</v>
      </c>
      <c r="H13" s="11">
        <v>10.8</v>
      </c>
      <c r="I13" s="11">
        <v>7.2</v>
      </c>
      <c r="J13" s="11">
        <v>12.4</v>
      </c>
      <c r="K13" s="11">
        <v>15.5</v>
      </c>
      <c r="L13" s="11">
        <v>18.600000000000001</v>
      </c>
      <c r="M13" s="11">
        <v>1.8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4</v>
      </c>
      <c r="D14" s="11">
        <v>7</v>
      </c>
      <c r="E14" s="11">
        <v>8</v>
      </c>
      <c r="F14" s="11">
        <v>6</v>
      </c>
      <c r="G14" s="11">
        <v>10.5</v>
      </c>
      <c r="H14" s="11">
        <v>12</v>
      </c>
      <c r="I14" s="11">
        <v>8</v>
      </c>
      <c r="J14" s="11">
        <v>14</v>
      </c>
      <c r="K14" s="11">
        <v>17.5</v>
      </c>
      <c r="L14" s="11">
        <v>21</v>
      </c>
      <c r="M14" s="11">
        <v>2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4</v>
      </c>
      <c r="D15" s="11">
        <v>7</v>
      </c>
      <c r="E15" s="11">
        <v>8</v>
      </c>
      <c r="F15" s="11">
        <v>6</v>
      </c>
      <c r="G15" s="11">
        <v>10.5</v>
      </c>
      <c r="H15" s="11">
        <v>12</v>
      </c>
      <c r="I15" s="11">
        <v>8</v>
      </c>
      <c r="J15" s="11">
        <v>14</v>
      </c>
      <c r="K15" s="11">
        <v>17.5</v>
      </c>
      <c r="L15" s="11">
        <v>21</v>
      </c>
      <c r="M15" s="11">
        <v>2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4</v>
      </c>
      <c r="D16" s="11">
        <v>7</v>
      </c>
      <c r="E16" s="11">
        <v>8</v>
      </c>
      <c r="F16" s="11">
        <v>6</v>
      </c>
      <c r="G16" s="11">
        <v>10.5</v>
      </c>
      <c r="H16" s="11">
        <v>12</v>
      </c>
      <c r="I16" s="11">
        <v>8</v>
      </c>
      <c r="J16" s="11">
        <v>14</v>
      </c>
      <c r="K16" s="11">
        <v>17.5</v>
      </c>
      <c r="L16" s="11">
        <v>21</v>
      </c>
      <c r="M16" s="11">
        <v>2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3.5</v>
      </c>
      <c r="D19" s="11">
        <v>6.2</v>
      </c>
      <c r="E19" s="11">
        <v>7</v>
      </c>
      <c r="F19" s="11">
        <v>5.3</v>
      </c>
      <c r="G19" s="11">
        <v>9.3000000000000007</v>
      </c>
      <c r="H19" s="11">
        <v>10.5</v>
      </c>
      <c r="I19" s="11">
        <v>7</v>
      </c>
      <c r="J19" s="11">
        <v>12.4</v>
      </c>
      <c r="K19" s="11">
        <v>15.5</v>
      </c>
      <c r="L19" s="11">
        <v>18.600000000000001</v>
      </c>
      <c r="M19" s="11">
        <v>1.8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3.5</v>
      </c>
      <c r="D20" s="11">
        <v>6.2</v>
      </c>
      <c r="E20" s="11">
        <v>7</v>
      </c>
      <c r="F20" s="11">
        <v>5.3</v>
      </c>
      <c r="G20" s="11">
        <v>9.3000000000000007</v>
      </c>
      <c r="H20" s="11">
        <v>10.5</v>
      </c>
      <c r="I20" s="11">
        <v>7</v>
      </c>
      <c r="J20" s="11">
        <v>12.4</v>
      </c>
      <c r="K20" s="11">
        <v>15.5</v>
      </c>
      <c r="L20" s="11">
        <v>18.600000000000001</v>
      </c>
      <c r="M20" s="11">
        <v>1.8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3.8</v>
      </c>
      <c r="D21" s="11">
        <v>6.4</v>
      </c>
      <c r="E21" s="11">
        <v>7.6</v>
      </c>
      <c r="F21" s="11">
        <v>5.7</v>
      </c>
      <c r="G21" s="11">
        <v>9.6</v>
      </c>
      <c r="H21" s="11">
        <v>11.4</v>
      </c>
      <c r="I21" s="11">
        <v>7.6</v>
      </c>
      <c r="J21" s="11">
        <v>12.8</v>
      </c>
      <c r="K21" s="11">
        <v>16</v>
      </c>
      <c r="L21" s="11">
        <v>19.2</v>
      </c>
      <c r="M21" s="11">
        <v>1.9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3.8</v>
      </c>
      <c r="D22" s="11">
        <v>6.2</v>
      </c>
      <c r="E22" s="11">
        <v>7.6</v>
      </c>
      <c r="F22" s="11">
        <v>5.7</v>
      </c>
      <c r="G22" s="11">
        <v>9.3000000000000007</v>
      </c>
      <c r="H22" s="11">
        <v>11.4</v>
      </c>
      <c r="I22" s="11">
        <v>7.6</v>
      </c>
      <c r="J22" s="11">
        <v>12.4</v>
      </c>
      <c r="K22" s="11">
        <v>15.5</v>
      </c>
      <c r="L22" s="11">
        <v>18.600000000000001</v>
      </c>
      <c r="M22" s="11">
        <v>1.9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3.8</v>
      </c>
      <c r="D23" s="11">
        <v>6.4</v>
      </c>
      <c r="E23" s="11">
        <v>7.6</v>
      </c>
      <c r="F23" s="11">
        <v>5.7</v>
      </c>
      <c r="G23" s="11">
        <v>9.6</v>
      </c>
      <c r="H23" s="11">
        <v>11.4</v>
      </c>
      <c r="I23" s="11">
        <v>7.6</v>
      </c>
      <c r="J23" s="11">
        <v>12.8</v>
      </c>
      <c r="K23" s="11">
        <v>16</v>
      </c>
      <c r="L23" s="11">
        <v>19.2</v>
      </c>
      <c r="M23" s="11">
        <v>1.9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3.2</v>
      </c>
      <c r="D26" s="11">
        <v>6.4</v>
      </c>
      <c r="E26" s="11">
        <v>6.4</v>
      </c>
      <c r="F26" s="11">
        <v>4.8</v>
      </c>
      <c r="G26" s="11">
        <v>9.6</v>
      </c>
      <c r="H26" s="11">
        <v>9.6</v>
      </c>
      <c r="I26" s="11">
        <v>6.4</v>
      </c>
      <c r="J26" s="11">
        <v>12.8</v>
      </c>
      <c r="K26" s="11">
        <v>16</v>
      </c>
      <c r="L26" s="11">
        <v>19.2</v>
      </c>
      <c r="M26" s="11">
        <v>1.6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3.1</v>
      </c>
      <c r="D27" s="11">
        <v>4.5999999999999996</v>
      </c>
      <c r="E27" s="11">
        <v>6.2</v>
      </c>
      <c r="F27" s="11">
        <v>4.7</v>
      </c>
      <c r="G27" s="11">
        <v>6.9</v>
      </c>
      <c r="H27" s="11">
        <v>9.3000000000000007</v>
      </c>
      <c r="I27" s="11">
        <v>6.2</v>
      </c>
      <c r="J27" s="11">
        <v>9.1999999999999993</v>
      </c>
      <c r="K27" s="11">
        <v>11.5</v>
      </c>
      <c r="L27" s="11">
        <v>13.8</v>
      </c>
      <c r="M27" s="11">
        <v>1.6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3.1</v>
      </c>
      <c r="D28" s="11">
        <v>5.6</v>
      </c>
      <c r="E28" s="11">
        <v>6.2</v>
      </c>
      <c r="F28" s="11">
        <v>4.7</v>
      </c>
      <c r="G28" s="11">
        <v>8.4</v>
      </c>
      <c r="H28" s="11">
        <v>9.3000000000000007</v>
      </c>
      <c r="I28" s="11">
        <v>6.2</v>
      </c>
      <c r="J28" s="11">
        <v>11.2</v>
      </c>
      <c r="K28" s="11">
        <v>14</v>
      </c>
      <c r="L28" s="11">
        <v>16.8</v>
      </c>
      <c r="M28" s="11">
        <v>1.6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3.5</v>
      </c>
      <c r="D29" s="11">
        <v>6</v>
      </c>
      <c r="E29" s="11">
        <v>7</v>
      </c>
      <c r="F29" s="11">
        <v>5.3</v>
      </c>
      <c r="G29" s="11">
        <v>9</v>
      </c>
      <c r="H29" s="11">
        <v>10.5</v>
      </c>
      <c r="I29" s="11">
        <v>7</v>
      </c>
      <c r="J29" s="11">
        <v>12</v>
      </c>
      <c r="K29" s="11">
        <v>15</v>
      </c>
      <c r="L29" s="11">
        <v>18</v>
      </c>
      <c r="M29" s="11">
        <v>1.8</v>
      </c>
    </row>
    <row r="30" spans="1:13" s="13" customFormat="1" ht="15.95" customHeight="1" x14ac:dyDescent="0.2">
      <c r="A30" s="14"/>
      <c r="B30" s="15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s="44" customFormat="1" ht="15.95" customHeight="1" x14ac:dyDescent="0.2">
      <c r="A31" s="6" t="s">
        <v>42</v>
      </c>
      <c r="B31" s="7" t="s">
        <v>43</v>
      </c>
      <c r="C31" s="19"/>
      <c r="D31" s="7"/>
      <c r="E31" s="7"/>
      <c r="F31" s="11"/>
      <c r="G31" s="7"/>
      <c r="H31" s="7"/>
      <c r="I31" s="7"/>
      <c r="J31" s="7"/>
      <c r="K31" s="7"/>
      <c r="L31" s="7"/>
      <c r="M31" s="7"/>
    </row>
    <row r="32" spans="1:13" s="13" customFormat="1" ht="15.95" customHeight="1" x14ac:dyDescent="0.2">
      <c r="A32" s="8" t="s">
        <v>29</v>
      </c>
      <c r="B32" s="9" t="s">
        <v>19</v>
      </c>
      <c r="C32" s="10">
        <v>2.8</v>
      </c>
      <c r="D32" s="11">
        <v>5.4</v>
      </c>
      <c r="E32" s="11">
        <v>5.6</v>
      </c>
      <c r="F32" s="11">
        <v>4.2</v>
      </c>
      <c r="G32" s="11">
        <v>8.1</v>
      </c>
      <c r="H32" s="11">
        <v>8.4</v>
      </c>
      <c r="I32" s="11">
        <v>5.6</v>
      </c>
      <c r="J32" s="11">
        <v>10.8</v>
      </c>
      <c r="K32" s="11">
        <v>13.5</v>
      </c>
      <c r="L32" s="11">
        <v>16.2</v>
      </c>
      <c r="M32" s="11">
        <v>1.4</v>
      </c>
    </row>
    <row r="33" spans="1:13" s="13" customFormat="1" ht="15.95" customHeight="1" x14ac:dyDescent="0.2">
      <c r="A33" s="8" t="s">
        <v>31</v>
      </c>
      <c r="B33" s="9" t="s">
        <v>20</v>
      </c>
      <c r="C33" s="10">
        <v>4</v>
      </c>
      <c r="D33" s="11">
        <v>6.4</v>
      </c>
      <c r="E33" s="11">
        <v>8</v>
      </c>
      <c r="F33" s="11">
        <v>6</v>
      </c>
      <c r="G33" s="11">
        <v>9.6</v>
      </c>
      <c r="H33" s="11">
        <v>12</v>
      </c>
      <c r="I33" s="11">
        <v>8</v>
      </c>
      <c r="J33" s="11">
        <v>12.8</v>
      </c>
      <c r="K33" s="11">
        <v>16</v>
      </c>
      <c r="L33" s="11">
        <v>19.2</v>
      </c>
      <c r="M33" s="11">
        <v>2</v>
      </c>
    </row>
    <row r="34" spans="1:13" s="13" customFormat="1" ht="15.95" customHeight="1" x14ac:dyDescent="0.2">
      <c r="A34" s="8" t="s">
        <v>32</v>
      </c>
      <c r="B34" s="9" t="s">
        <v>21</v>
      </c>
      <c r="C34" s="10">
        <v>3.2</v>
      </c>
      <c r="D34" s="11">
        <v>5.6</v>
      </c>
      <c r="E34" s="11">
        <v>6.4</v>
      </c>
      <c r="F34" s="11">
        <v>4.8</v>
      </c>
      <c r="G34" s="11">
        <v>8.4</v>
      </c>
      <c r="H34" s="11">
        <v>9.6</v>
      </c>
      <c r="I34" s="11">
        <v>6.4</v>
      </c>
      <c r="J34" s="11">
        <v>11.2</v>
      </c>
      <c r="K34" s="11">
        <v>14</v>
      </c>
      <c r="L34" s="11">
        <v>16.8</v>
      </c>
      <c r="M34" s="11">
        <v>1.6</v>
      </c>
    </row>
    <row r="35" spans="1:13" s="13" customFormat="1" ht="15.95" customHeight="1" x14ac:dyDescent="0.2">
      <c r="A35" s="8" t="s">
        <v>35</v>
      </c>
      <c r="B35" s="9" t="s">
        <v>22</v>
      </c>
      <c r="C35" s="10">
        <v>2.6</v>
      </c>
      <c r="D35" s="11">
        <v>4.4000000000000004</v>
      </c>
      <c r="E35" s="11">
        <v>5.2</v>
      </c>
      <c r="F35" s="11">
        <v>3.9</v>
      </c>
      <c r="G35" s="11">
        <v>6.6</v>
      </c>
      <c r="H35" s="11">
        <v>7.8</v>
      </c>
      <c r="I35" s="11">
        <v>5.2</v>
      </c>
      <c r="J35" s="11">
        <v>8.8000000000000007</v>
      </c>
      <c r="K35" s="11">
        <v>11</v>
      </c>
      <c r="L35" s="11">
        <v>13.2</v>
      </c>
      <c r="M35" s="11">
        <v>1.3</v>
      </c>
    </row>
    <row r="36" spans="1:13" s="13" customFormat="1" ht="15.95" customHeight="1" x14ac:dyDescent="0.2">
      <c r="A36" s="8" t="s">
        <v>36</v>
      </c>
      <c r="B36" s="9" t="s">
        <v>84</v>
      </c>
      <c r="C36" s="10">
        <v>3.8</v>
      </c>
      <c r="D36" s="11">
        <v>6.2</v>
      </c>
      <c r="E36" s="11">
        <v>7.6</v>
      </c>
      <c r="F36" s="11">
        <v>5.7</v>
      </c>
      <c r="G36" s="11">
        <v>9.3000000000000007</v>
      </c>
      <c r="H36" s="11">
        <v>11.4</v>
      </c>
      <c r="I36" s="11">
        <v>7.6</v>
      </c>
      <c r="J36" s="11">
        <v>12.4</v>
      </c>
      <c r="K36" s="11">
        <v>15.5</v>
      </c>
      <c r="L36" s="11">
        <v>18.600000000000001</v>
      </c>
      <c r="M36" s="11">
        <v>1.9</v>
      </c>
    </row>
    <row r="37" spans="1:13" s="13" customFormat="1" ht="15.95" customHeight="1" x14ac:dyDescent="0.2">
      <c r="A37" s="8" t="s">
        <v>37</v>
      </c>
      <c r="B37" s="9" t="s">
        <v>24</v>
      </c>
      <c r="C37" s="10">
        <v>3.8</v>
      </c>
      <c r="D37" s="11">
        <v>6.2</v>
      </c>
      <c r="E37" s="11">
        <v>7.6</v>
      </c>
      <c r="F37" s="11">
        <v>5.7</v>
      </c>
      <c r="G37" s="11">
        <v>9.3000000000000007</v>
      </c>
      <c r="H37" s="11">
        <v>11.4</v>
      </c>
      <c r="I37" s="11">
        <v>7.6</v>
      </c>
      <c r="J37" s="11">
        <v>12.4</v>
      </c>
      <c r="K37" s="11">
        <v>15.5</v>
      </c>
      <c r="L37" s="11">
        <v>18.600000000000001</v>
      </c>
      <c r="M37" s="11">
        <v>1.9</v>
      </c>
    </row>
    <row r="38" spans="1:13" s="13" customFormat="1" ht="15.95" customHeight="1" x14ac:dyDescent="0.2">
      <c r="A38" s="8" t="s">
        <v>44</v>
      </c>
      <c r="B38" s="9" t="s">
        <v>25</v>
      </c>
      <c r="C38" s="10">
        <v>3.8</v>
      </c>
      <c r="D38" s="11">
        <v>6.2</v>
      </c>
      <c r="E38" s="11">
        <v>7.6</v>
      </c>
      <c r="F38" s="11">
        <v>5.7</v>
      </c>
      <c r="G38" s="11">
        <v>9.3000000000000007</v>
      </c>
      <c r="H38" s="11">
        <v>11.4</v>
      </c>
      <c r="I38" s="11">
        <v>7.6</v>
      </c>
      <c r="J38" s="11">
        <v>12.4</v>
      </c>
      <c r="K38" s="11">
        <v>15.5</v>
      </c>
      <c r="L38" s="11">
        <v>18.600000000000001</v>
      </c>
      <c r="M38" s="11">
        <v>1.9</v>
      </c>
    </row>
    <row r="39" spans="1:13" s="13" customFormat="1" ht="15.95" customHeight="1" x14ac:dyDescent="0.2">
      <c r="A39" s="14"/>
      <c r="B39" s="15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s="44" customFormat="1" ht="15.95" customHeight="1" x14ac:dyDescent="0.2">
      <c r="A40" s="6" t="s">
        <v>45</v>
      </c>
      <c r="B40" s="7" t="s">
        <v>46</v>
      </c>
      <c r="C40" s="19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s="13" customFormat="1" ht="15.95" customHeight="1" x14ac:dyDescent="0.2">
      <c r="A41" s="8" t="s">
        <v>29</v>
      </c>
      <c r="B41" s="9" t="s">
        <v>26</v>
      </c>
      <c r="C41" s="10">
        <v>5.2</v>
      </c>
      <c r="D41" s="11">
        <v>8.8000000000000007</v>
      </c>
      <c r="E41" s="11">
        <v>10.4</v>
      </c>
      <c r="F41" s="11">
        <v>7.8</v>
      </c>
      <c r="G41" s="11">
        <v>13.2</v>
      </c>
      <c r="H41" s="11">
        <v>15.6</v>
      </c>
      <c r="I41" s="11">
        <v>10.4</v>
      </c>
      <c r="J41" s="11">
        <v>17.600000000000001</v>
      </c>
      <c r="K41" s="11">
        <v>22</v>
      </c>
      <c r="L41" s="11">
        <v>26.4</v>
      </c>
      <c r="M41" s="11">
        <v>2.6</v>
      </c>
    </row>
    <row r="42" spans="1:13" s="13" customFormat="1" ht="15.95" customHeight="1" x14ac:dyDescent="0.2">
      <c r="A42" s="2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 s="13" customFormat="1" ht="24.75" customHeight="1" x14ac:dyDescent="0.2">
      <c r="A43" s="33" t="s">
        <v>98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3" s="13" customFormat="1" ht="22.5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</row>
    <row r="45" spans="1:13" s="13" customFormat="1" ht="15.95" customHeight="1" x14ac:dyDescent="0.2">
      <c r="A45" s="23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6"/>
    </row>
    <row r="46" spans="1:13" s="13" customFormat="1" ht="15.95" customHeight="1" x14ac:dyDescent="0.2">
      <c r="A46" s="23"/>
      <c r="C46" s="24"/>
      <c r="D46" s="24"/>
      <c r="E46" s="24"/>
      <c r="F46" s="24"/>
      <c r="G46" s="24"/>
      <c r="H46" s="24"/>
      <c r="I46" s="24"/>
      <c r="J46" s="24"/>
      <c r="K46" s="24"/>
      <c r="L46" s="45"/>
      <c r="M46" s="45"/>
    </row>
    <row r="47" spans="1:13" ht="19.5" customHeight="1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3" ht="15.95" customHeight="1" x14ac:dyDescent="0.2">
      <c r="A48" s="30"/>
      <c r="B48" s="30"/>
      <c r="C48" s="30"/>
      <c r="D48" s="30"/>
      <c r="E48" s="30"/>
      <c r="F48" s="13"/>
      <c r="G48" s="30"/>
      <c r="H48" s="30"/>
      <c r="I48" s="30"/>
      <c r="J48" s="30"/>
      <c r="K48" s="30"/>
    </row>
    <row r="49" spans="1:12" ht="15.95" customHeight="1" x14ac:dyDescent="0.2">
      <c r="A49" s="48"/>
      <c r="B49" s="48"/>
      <c r="C49" s="48"/>
      <c r="D49" s="48"/>
      <c r="E49" s="49"/>
      <c r="F49" s="49"/>
      <c r="G49" s="50"/>
      <c r="H49" s="50"/>
      <c r="I49" s="50"/>
      <c r="J49" s="50"/>
      <c r="K49" s="50"/>
      <c r="L49" s="48"/>
    </row>
    <row r="50" spans="1:12" s="44" customFormat="1" ht="15.95" customHeight="1" x14ac:dyDescent="0.2">
      <c r="A50" s="48"/>
      <c r="B50" s="48"/>
      <c r="C50" s="48"/>
      <c r="D50" s="48"/>
      <c r="E50" s="49"/>
      <c r="F50" s="49"/>
      <c r="G50" s="50"/>
      <c r="H50" s="50"/>
      <c r="I50" s="50"/>
      <c r="J50" s="50"/>
      <c r="K50" s="50"/>
      <c r="L50" s="51"/>
    </row>
    <row r="51" spans="1:12" s="44" customFormat="1" ht="15.95" customHeight="1" x14ac:dyDescent="0.2">
      <c r="A51" s="48"/>
      <c r="B51" s="48"/>
      <c r="C51" s="48"/>
      <c r="D51" s="48"/>
      <c r="E51" s="49"/>
      <c r="F51" s="49"/>
      <c r="G51" s="52"/>
      <c r="H51" s="52"/>
      <c r="I51" s="52"/>
      <c r="J51" s="52"/>
      <c r="K51" s="52"/>
      <c r="L51" s="47"/>
    </row>
    <row r="52" spans="1:12" s="44" customFormat="1" ht="15.95" customHeight="1" x14ac:dyDescent="0.2">
      <c r="A52" s="48"/>
      <c r="B52" s="48"/>
      <c r="C52" s="48"/>
      <c r="D52" s="48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48"/>
      <c r="D53" s="48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48"/>
      <c r="D54" s="48"/>
      <c r="E54" s="49"/>
      <c r="F54" s="49"/>
      <c r="G54" s="52"/>
      <c r="H54" s="52"/>
      <c r="I54" s="52"/>
      <c r="J54" s="52"/>
      <c r="K54" s="52"/>
      <c r="L54" s="53"/>
    </row>
    <row r="55" spans="1:12" s="44" customFormat="1" ht="15.95" customHeight="1" x14ac:dyDescent="0.2">
      <c r="A55" s="48"/>
      <c r="B55" s="48"/>
      <c r="C55" s="48"/>
      <c r="D55" s="48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48"/>
      <c r="D56" s="48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48"/>
      <c r="D57" s="48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48"/>
      <c r="D58" s="48"/>
      <c r="E58" s="49"/>
      <c r="F58" s="49"/>
      <c r="G58" s="50"/>
      <c r="H58" s="50"/>
      <c r="I58" s="50"/>
      <c r="J58" s="50"/>
      <c r="K58" s="50"/>
      <c r="L58" s="53"/>
    </row>
    <row r="59" spans="1:12" s="44" customFormat="1" ht="15.95" customHeight="1" x14ac:dyDescent="0.2">
      <c r="A59" s="48"/>
      <c r="B59" s="48"/>
      <c r="C59" s="48"/>
      <c r="D59" s="48"/>
      <c r="E59" s="49"/>
      <c r="F59" s="49"/>
      <c r="G59" s="50"/>
      <c r="H59" s="50"/>
      <c r="I59" s="50"/>
      <c r="J59" s="50"/>
      <c r="K59" s="50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1"/>
      <c r="B63" s="2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44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1"/>
      <c r="B69" s="2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44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1"/>
      <c r="B74" s="2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44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1"/>
      <c r="B82" s="2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1"/>
      <c r="B84" s="1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44" customFormat="1" ht="15.95" customHeight="1" x14ac:dyDescent="0.2">
      <c r="A85" s="47"/>
      <c r="G85" s="56"/>
      <c r="H85" s="56"/>
      <c r="I85" s="57"/>
      <c r="K85" s="57"/>
    </row>
    <row r="86" spans="1:12" s="13" customFormat="1" ht="15.95" customHeight="1" x14ac:dyDescent="0.2">
      <c r="A86" s="21"/>
      <c r="B86" s="21"/>
      <c r="C86" s="47"/>
      <c r="D86" s="47"/>
      <c r="E86" s="47"/>
      <c r="F86" s="48"/>
      <c r="G86" s="58"/>
      <c r="H86" s="58"/>
      <c r="I86" s="47"/>
      <c r="J86" s="58"/>
      <c r="K86" s="47"/>
      <c r="L86" s="47"/>
    </row>
    <row r="87" spans="1:12" s="22" customFormat="1" ht="15.95" customHeight="1" x14ac:dyDescent="0.2">
      <c r="A87" s="1"/>
      <c r="B87" s="2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ht="15.95" customHeigh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1"/>
      <c r="B91" s="2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1"/>
      <c r="B98" s="2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1"/>
      <c r="B104" s="2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1"/>
      <c r="B109" s="2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1"/>
      <c r="B117" s="2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1"/>
      <c r="B119" s="1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</sheetData>
  <mergeCells count="16">
    <mergeCell ref="A43:M43"/>
    <mergeCell ref="A44:M44"/>
    <mergeCell ref="L3:L4"/>
    <mergeCell ref="M3:M4"/>
    <mergeCell ref="A1:M1"/>
    <mergeCell ref="A2:M2"/>
    <mergeCell ref="A3:B4"/>
    <mergeCell ref="C3:C4"/>
    <mergeCell ref="D3:D4"/>
    <mergeCell ref="E3:E4"/>
    <mergeCell ref="F3:F4"/>
    <mergeCell ref="G3:G4"/>
    <mergeCell ref="J3:J4"/>
    <mergeCell ref="K3:K4"/>
    <mergeCell ref="H3:H4"/>
    <mergeCell ref="I3:I4"/>
  </mergeCells>
  <printOptions horizontalCentered="1" verticalCentered="1"/>
  <pageMargins left="0.39374999999999999" right="0.39374999999999999" top="0.19652777777777777" bottom="0.19652777777777777" header="0.51180555555555562" footer="0.51180555555555562"/>
  <pageSetup paperSize="9" scale="73" firstPageNumber="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"/>
  <sheetViews>
    <sheetView zoomScale="70" zoomScaleNormal="70" zoomScaleSheetLayoutView="50" workbookViewId="0">
      <selection sqref="A1:M1"/>
    </sheetView>
  </sheetViews>
  <sheetFormatPr defaultColWidth="13.7109375" defaultRowHeight="12.75" x14ac:dyDescent="0.2"/>
  <cols>
    <col min="1" max="1" width="10.7109375" style="52" customWidth="1"/>
    <col min="2" max="2" width="30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9.950000000000003" customHeight="1" x14ac:dyDescent="0.2">
      <c r="A2" s="39" t="s">
        <v>99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53</v>
      </c>
      <c r="F3" s="32" t="s">
        <v>54</v>
      </c>
      <c r="G3" s="32" t="s">
        <v>55</v>
      </c>
      <c r="H3" s="32" t="s">
        <v>56</v>
      </c>
      <c r="I3" s="32" t="s">
        <v>57</v>
      </c>
      <c r="J3" s="32" t="s">
        <v>58</v>
      </c>
      <c r="K3" s="32" t="s">
        <v>59</v>
      </c>
      <c r="L3" s="32" t="s">
        <v>60</v>
      </c>
      <c r="M3" s="32" t="s">
        <v>61</v>
      </c>
    </row>
    <row r="4" spans="1:13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s="13" customFormat="1" ht="15.95" customHeight="1" x14ac:dyDescent="0.2">
      <c r="A6" s="8" t="s">
        <v>29</v>
      </c>
      <c r="B6" s="9" t="s">
        <v>96</v>
      </c>
      <c r="C6" s="10">
        <v>3.3</v>
      </c>
      <c r="D6" s="11">
        <v>5.6</v>
      </c>
      <c r="E6" s="11">
        <v>6.6</v>
      </c>
      <c r="F6" s="11">
        <v>5</v>
      </c>
      <c r="G6" s="11">
        <v>8.4</v>
      </c>
      <c r="H6" s="11">
        <v>9.9</v>
      </c>
      <c r="I6" s="11">
        <v>6.6</v>
      </c>
      <c r="J6" s="11">
        <v>11.2</v>
      </c>
      <c r="K6" s="11">
        <v>14</v>
      </c>
      <c r="L6" s="11">
        <v>16.8</v>
      </c>
      <c r="M6" s="11">
        <v>1.7</v>
      </c>
    </row>
    <row r="7" spans="1:13" s="13" customFormat="1" ht="15.95" customHeight="1" x14ac:dyDescent="0.2">
      <c r="A7" s="8" t="s">
        <v>31</v>
      </c>
      <c r="B7" s="9" t="s">
        <v>1</v>
      </c>
      <c r="C7" s="10">
        <v>4</v>
      </c>
      <c r="D7" s="11">
        <v>5.6</v>
      </c>
      <c r="E7" s="11">
        <v>8</v>
      </c>
      <c r="F7" s="11">
        <v>6</v>
      </c>
      <c r="G7" s="11">
        <v>8.4</v>
      </c>
      <c r="H7" s="11">
        <v>12</v>
      </c>
      <c r="I7" s="11">
        <v>8</v>
      </c>
      <c r="J7" s="11">
        <v>11.2</v>
      </c>
      <c r="K7" s="11">
        <v>14</v>
      </c>
      <c r="L7" s="11">
        <v>16.8</v>
      </c>
      <c r="M7" s="11">
        <v>2</v>
      </c>
    </row>
    <row r="8" spans="1:13" s="13" customFormat="1" ht="15.95" customHeight="1" x14ac:dyDescent="0.2">
      <c r="A8" s="8" t="s">
        <v>32</v>
      </c>
      <c r="B8" s="9" t="s">
        <v>2</v>
      </c>
      <c r="C8" s="10">
        <v>3</v>
      </c>
      <c r="D8" s="11">
        <v>5.6</v>
      </c>
      <c r="E8" s="11">
        <v>6</v>
      </c>
      <c r="F8" s="11">
        <v>4.5</v>
      </c>
      <c r="G8" s="11">
        <v>8.4</v>
      </c>
      <c r="H8" s="11">
        <v>9</v>
      </c>
      <c r="I8" s="11">
        <v>6</v>
      </c>
      <c r="J8" s="11">
        <v>11.2</v>
      </c>
      <c r="K8" s="11">
        <v>14</v>
      </c>
      <c r="L8" s="11">
        <v>16.8</v>
      </c>
      <c r="M8" s="11">
        <v>1.5</v>
      </c>
    </row>
    <row r="9" spans="1:13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13" customFormat="1" ht="15.95" customHeight="1" x14ac:dyDescent="0.2">
      <c r="A11" s="8" t="s">
        <v>29</v>
      </c>
      <c r="B11" s="9" t="s">
        <v>3</v>
      </c>
      <c r="C11" s="10">
        <v>2.2999999999999998</v>
      </c>
      <c r="D11" s="11">
        <v>3.8</v>
      </c>
      <c r="E11" s="11">
        <v>4.5999999999999996</v>
      </c>
      <c r="F11" s="11">
        <v>3.5</v>
      </c>
      <c r="G11" s="11">
        <v>5.7</v>
      </c>
      <c r="H11" s="11">
        <v>6.9</v>
      </c>
      <c r="I11" s="11">
        <v>4.5999999999999996</v>
      </c>
      <c r="J11" s="11">
        <v>7.6</v>
      </c>
      <c r="K11" s="11">
        <v>9.5</v>
      </c>
      <c r="L11" s="11">
        <v>11.4</v>
      </c>
      <c r="M11" s="11">
        <v>1.2</v>
      </c>
    </row>
    <row r="12" spans="1:13" s="13" customFormat="1" ht="15.95" customHeight="1" x14ac:dyDescent="0.2">
      <c r="A12" s="8" t="s">
        <v>31</v>
      </c>
      <c r="B12" s="9" t="s">
        <v>4</v>
      </c>
      <c r="C12" s="10">
        <v>2.2999999999999998</v>
      </c>
      <c r="D12" s="11">
        <v>3.8</v>
      </c>
      <c r="E12" s="11">
        <v>4.5999999999999996</v>
      </c>
      <c r="F12" s="11">
        <v>3.5</v>
      </c>
      <c r="G12" s="11">
        <v>5.7</v>
      </c>
      <c r="H12" s="11">
        <v>6.9</v>
      </c>
      <c r="I12" s="11">
        <v>4.5999999999999996</v>
      </c>
      <c r="J12" s="11">
        <v>7.6</v>
      </c>
      <c r="K12" s="11">
        <v>9.5</v>
      </c>
      <c r="L12" s="11">
        <v>11.4</v>
      </c>
      <c r="M12" s="11">
        <v>1.2</v>
      </c>
    </row>
    <row r="13" spans="1:13" s="13" customFormat="1" ht="15.95" customHeight="1" x14ac:dyDescent="0.2">
      <c r="A13" s="8" t="s">
        <v>32</v>
      </c>
      <c r="B13" s="9" t="s">
        <v>5</v>
      </c>
      <c r="C13" s="10">
        <v>3.1</v>
      </c>
      <c r="D13" s="11">
        <v>5</v>
      </c>
      <c r="E13" s="11">
        <v>6.2</v>
      </c>
      <c r="F13" s="11">
        <v>4.7</v>
      </c>
      <c r="G13" s="11">
        <v>7.5</v>
      </c>
      <c r="H13" s="11">
        <v>9.3000000000000007</v>
      </c>
      <c r="I13" s="11">
        <v>6.2</v>
      </c>
      <c r="J13" s="11">
        <v>10</v>
      </c>
      <c r="K13" s="11">
        <v>12.5</v>
      </c>
      <c r="L13" s="11">
        <v>15</v>
      </c>
      <c r="M13" s="11">
        <v>1.6</v>
      </c>
    </row>
    <row r="14" spans="1:13" s="13" customFormat="1" ht="15.95" customHeight="1" x14ac:dyDescent="0.2">
      <c r="A14" s="8" t="s">
        <v>35</v>
      </c>
      <c r="B14" s="9" t="s">
        <v>6</v>
      </c>
      <c r="C14" s="10">
        <v>3.5</v>
      </c>
      <c r="D14" s="11">
        <v>5.8</v>
      </c>
      <c r="E14" s="11">
        <v>7</v>
      </c>
      <c r="F14" s="11">
        <v>5.3</v>
      </c>
      <c r="G14" s="11">
        <v>8.6999999999999993</v>
      </c>
      <c r="H14" s="11">
        <v>10.5</v>
      </c>
      <c r="I14" s="11">
        <v>7</v>
      </c>
      <c r="J14" s="11">
        <v>11.6</v>
      </c>
      <c r="K14" s="11">
        <v>14.5</v>
      </c>
      <c r="L14" s="11">
        <v>17.399999999999999</v>
      </c>
      <c r="M14" s="11">
        <v>1.8</v>
      </c>
    </row>
    <row r="15" spans="1:13" s="13" customFormat="1" ht="15.95" customHeight="1" x14ac:dyDescent="0.2">
      <c r="A15" s="8" t="s">
        <v>36</v>
      </c>
      <c r="B15" s="9" t="s">
        <v>7</v>
      </c>
      <c r="C15" s="10">
        <v>3.5</v>
      </c>
      <c r="D15" s="11">
        <v>5.8</v>
      </c>
      <c r="E15" s="11">
        <v>7</v>
      </c>
      <c r="F15" s="11">
        <v>5.3</v>
      </c>
      <c r="G15" s="11">
        <v>8.6999999999999993</v>
      </c>
      <c r="H15" s="11">
        <v>10.5</v>
      </c>
      <c r="I15" s="11">
        <v>7</v>
      </c>
      <c r="J15" s="11">
        <v>11.6</v>
      </c>
      <c r="K15" s="11">
        <v>14.5</v>
      </c>
      <c r="L15" s="11">
        <v>17.399999999999999</v>
      </c>
      <c r="M15" s="11">
        <v>1.8</v>
      </c>
    </row>
    <row r="16" spans="1:13" s="13" customFormat="1" ht="15.95" customHeight="1" x14ac:dyDescent="0.2">
      <c r="A16" s="8" t="s">
        <v>37</v>
      </c>
      <c r="B16" s="9" t="s">
        <v>8</v>
      </c>
      <c r="C16" s="10">
        <v>3.5</v>
      </c>
      <c r="D16" s="11">
        <v>5.8</v>
      </c>
      <c r="E16" s="11">
        <v>7</v>
      </c>
      <c r="F16" s="11">
        <v>5.3</v>
      </c>
      <c r="G16" s="11">
        <v>8.6999999999999993</v>
      </c>
      <c r="H16" s="11">
        <v>10.5</v>
      </c>
      <c r="I16" s="11">
        <v>7</v>
      </c>
      <c r="J16" s="11">
        <v>11.6</v>
      </c>
      <c r="K16" s="11">
        <v>14.5</v>
      </c>
      <c r="L16" s="11">
        <v>17.399999999999999</v>
      </c>
      <c r="M16" s="11">
        <v>1.8</v>
      </c>
    </row>
    <row r="17" spans="1:13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s="13" customFormat="1" ht="15.95" customHeight="1" x14ac:dyDescent="0.2">
      <c r="A19" s="8" t="s">
        <v>29</v>
      </c>
      <c r="B19" s="9" t="s">
        <v>9</v>
      </c>
      <c r="C19" s="10">
        <v>3</v>
      </c>
      <c r="D19" s="11">
        <v>5.2</v>
      </c>
      <c r="E19" s="11">
        <v>6</v>
      </c>
      <c r="F19" s="11">
        <v>4.5</v>
      </c>
      <c r="G19" s="11">
        <v>7.8</v>
      </c>
      <c r="H19" s="11">
        <v>9</v>
      </c>
      <c r="I19" s="11">
        <v>6</v>
      </c>
      <c r="J19" s="11">
        <v>10.4</v>
      </c>
      <c r="K19" s="11">
        <v>13</v>
      </c>
      <c r="L19" s="11">
        <v>15.6</v>
      </c>
      <c r="M19" s="11">
        <v>1.5</v>
      </c>
    </row>
    <row r="20" spans="1:13" s="13" customFormat="1" ht="15.95" customHeight="1" x14ac:dyDescent="0.2">
      <c r="A20" s="8" t="s">
        <v>31</v>
      </c>
      <c r="B20" s="9" t="s">
        <v>10</v>
      </c>
      <c r="C20" s="10">
        <v>3</v>
      </c>
      <c r="D20" s="11">
        <v>5.2</v>
      </c>
      <c r="E20" s="11">
        <v>6</v>
      </c>
      <c r="F20" s="11">
        <v>4.5</v>
      </c>
      <c r="G20" s="11">
        <v>7.8</v>
      </c>
      <c r="H20" s="11">
        <v>9</v>
      </c>
      <c r="I20" s="11">
        <v>6</v>
      </c>
      <c r="J20" s="11">
        <v>10.4</v>
      </c>
      <c r="K20" s="11">
        <v>13</v>
      </c>
      <c r="L20" s="11">
        <v>15.6</v>
      </c>
      <c r="M20" s="11">
        <v>1.5</v>
      </c>
    </row>
    <row r="21" spans="1:13" s="13" customFormat="1" ht="15.95" customHeight="1" x14ac:dyDescent="0.2">
      <c r="A21" s="8" t="s">
        <v>32</v>
      </c>
      <c r="B21" s="9" t="s">
        <v>11</v>
      </c>
      <c r="C21" s="10">
        <v>3.2</v>
      </c>
      <c r="D21" s="11">
        <v>5.4</v>
      </c>
      <c r="E21" s="11">
        <v>6.4</v>
      </c>
      <c r="F21" s="11">
        <v>4.8</v>
      </c>
      <c r="G21" s="11">
        <v>8.1</v>
      </c>
      <c r="H21" s="11">
        <v>9.6</v>
      </c>
      <c r="I21" s="11">
        <v>6.4</v>
      </c>
      <c r="J21" s="11">
        <v>10.8</v>
      </c>
      <c r="K21" s="11">
        <v>13.5</v>
      </c>
      <c r="L21" s="11">
        <v>16.2</v>
      </c>
      <c r="M21" s="11">
        <v>1.6</v>
      </c>
    </row>
    <row r="22" spans="1:13" s="13" customFormat="1" ht="15.95" customHeight="1" x14ac:dyDescent="0.2">
      <c r="A22" s="8" t="s">
        <v>35</v>
      </c>
      <c r="B22" s="9" t="s">
        <v>12</v>
      </c>
      <c r="C22" s="10">
        <v>3.2</v>
      </c>
      <c r="D22" s="11">
        <v>5.2</v>
      </c>
      <c r="E22" s="11">
        <v>6.4</v>
      </c>
      <c r="F22" s="11">
        <v>4.8</v>
      </c>
      <c r="G22" s="11">
        <v>7.8</v>
      </c>
      <c r="H22" s="11">
        <v>9.6</v>
      </c>
      <c r="I22" s="11">
        <v>6.4</v>
      </c>
      <c r="J22" s="11">
        <v>10.4</v>
      </c>
      <c r="K22" s="11">
        <v>13</v>
      </c>
      <c r="L22" s="11">
        <v>15.6</v>
      </c>
      <c r="M22" s="11">
        <v>1.6</v>
      </c>
    </row>
    <row r="23" spans="1:13" s="13" customFormat="1" ht="15.95" customHeight="1" x14ac:dyDescent="0.2">
      <c r="A23" s="8" t="s">
        <v>36</v>
      </c>
      <c r="B23" s="9" t="s">
        <v>13</v>
      </c>
      <c r="C23" s="10">
        <v>3.2</v>
      </c>
      <c r="D23" s="11">
        <v>5.4</v>
      </c>
      <c r="E23" s="11">
        <v>6.4</v>
      </c>
      <c r="F23" s="11">
        <v>4.8</v>
      </c>
      <c r="G23" s="11">
        <v>8.1</v>
      </c>
      <c r="H23" s="11">
        <v>9.6</v>
      </c>
      <c r="I23" s="11">
        <v>6.4</v>
      </c>
      <c r="J23" s="11">
        <v>10.8</v>
      </c>
      <c r="K23" s="11">
        <v>13.5</v>
      </c>
      <c r="L23" s="11">
        <v>16.2</v>
      </c>
      <c r="M23" s="11">
        <v>1.6</v>
      </c>
    </row>
    <row r="24" spans="1:13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s="13" customFormat="1" ht="15.95" customHeight="1" x14ac:dyDescent="0.2">
      <c r="A26" s="8" t="s">
        <v>29</v>
      </c>
      <c r="B26" s="9" t="s">
        <v>14</v>
      </c>
      <c r="C26" s="10">
        <v>2.8</v>
      </c>
      <c r="D26" s="11">
        <v>5.2</v>
      </c>
      <c r="E26" s="11">
        <v>5.6</v>
      </c>
      <c r="F26" s="11">
        <v>4.2</v>
      </c>
      <c r="G26" s="11">
        <v>7.8</v>
      </c>
      <c r="H26" s="11">
        <v>8.4</v>
      </c>
      <c r="I26" s="11">
        <v>5.6</v>
      </c>
      <c r="J26" s="11">
        <v>10.4</v>
      </c>
      <c r="K26" s="11">
        <v>13</v>
      </c>
      <c r="L26" s="11">
        <v>15.6</v>
      </c>
      <c r="M26" s="11">
        <v>1.4</v>
      </c>
    </row>
    <row r="27" spans="1:13" s="13" customFormat="1" ht="15.95" customHeight="1" x14ac:dyDescent="0.2">
      <c r="A27" s="8" t="s">
        <v>31</v>
      </c>
      <c r="B27" s="9" t="s">
        <v>15</v>
      </c>
      <c r="C27" s="10">
        <v>2.7</v>
      </c>
      <c r="D27" s="11">
        <v>3.8</v>
      </c>
      <c r="E27" s="11">
        <v>5.4</v>
      </c>
      <c r="F27" s="11">
        <v>4.0999999999999996</v>
      </c>
      <c r="G27" s="11">
        <v>5.7</v>
      </c>
      <c r="H27" s="11">
        <v>8.1</v>
      </c>
      <c r="I27" s="11">
        <v>5.4</v>
      </c>
      <c r="J27" s="11">
        <v>7.6</v>
      </c>
      <c r="K27" s="11">
        <v>9.5</v>
      </c>
      <c r="L27" s="11">
        <v>11.4</v>
      </c>
      <c r="M27" s="11">
        <v>1.4</v>
      </c>
    </row>
    <row r="28" spans="1:13" s="13" customFormat="1" ht="15.95" customHeight="1" x14ac:dyDescent="0.2">
      <c r="A28" s="8" t="s">
        <v>32</v>
      </c>
      <c r="B28" s="9" t="s">
        <v>16</v>
      </c>
      <c r="C28" s="10">
        <v>2.7</v>
      </c>
      <c r="D28" s="11">
        <v>4.5999999999999996</v>
      </c>
      <c r="E28" s="11">
        <v>5.4</v>
      </c>
      <c r="F28" s="11">
        <v>4.0999999999999996</v>
      </c>
      <c r="G28" s="11">
        <v>6.9</v>
      </c>
      <c r="H28" s="11">
        <v>8.1</v>
      </c>
      <c r="I28" s="11">
        <v>5.4</v>
      </c>
      <c r="J28" s="11">
        <v>9.1999999999999993</v>
      </c>
      <c r="K28" s="11">
        <v>11.5</v>
      </c>
      <c r="L28" s="11">
        <v>13.8</v>
      </c>
      <c r="M28" s="11">
        <v>1.4</v>
      </c>
    </row>
    <row r="29" spans="1:13" s="13" customFormat="1" ht="15.95" customHeight="1" x14ac:dyDescent="0.2">
      <c r="A29" s="8" t="s">
        <v>35</v>
      </c>
      <c r="B29" s="9" t="s">
        <v>17</v>
      </c>
      <c r="C29" s="10">
        <v>3</v>
      </c>
      <c r="D29" s="11">
        <v>5</v>
      </c>
      <c r="E29" s="11">
        <v>6</v>
      </c>
      <c r="F29" s="11">
        <v>4.5</v>
      </c>
      <c r="G29" s="11">
        <v>7.5</v>
      </c>
      <c r="H29" s="11">
        <v>9</v>
      </c>
      <c r="I29" s="11">
        <v>6</v>
      </c>
      <c r="J29" s="11">
        <v>10</v>
      </c>
      <c r="K29" s="11">
        <v>12.5</v>
      </c>
      <c r="L29" s="11">
        <v>15</v>
      </c>
      <c r="M29" s="11">
        <v>1.5</v>
      </c>
    </row>
    <row r="30" spans="1:13" s="13" customFormat="1" ht="15.95" customHeight="1" x14ac:dyDescent="0.2">
      <c r="A30" s="14"/>
      <c r="B30" s="15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s="44" customFormat="1" ht="15.95" customHeight="1" x14ac:dyDescent="0.2">
      <c r="A31" s="6" t="s">
        <v>42</v>
      </c>
      <c r="B31" s="7" t="s">
        <v>43</v>
      </c>
      <c r="C31" s="19"/>
      <c r="D31" s="7"/>
      <c r="E31" s="7"/>
      <c r="F31" s="11"/>
      <c r="G31" s="7"/>
      <c r="H31" s="7"/>
      <c r="I31" s="7"/>
      <c r="J31" s="7"/>
      <c r="K31" s="7"/>
      <c r="L31" s="7"/>
      <c r="M31" s="7"/>
    </row>
    <row r="32" spans="1:13" s="13" customFormat="1" ht="15.95" customHeight="1" x14ac:dyDescent="0.2">
      <c r="A32" s="8" t="s">
        <v>29</v>
      </c>
      <c r="B32" s="9" t="s">
        <v>19</v>
      </c>
      <c r="C32" s="10">
        <v>2.5</v>
      </c>
      <c r="D32" s="11">
        <v>4.5999999999999996</v>
      </c>
      <c r="E32" s="11">
        <v>5</v>
      </c>
      <c r="F32" s="11">
        <v>3.8</v>
      </c>
      <c r="G32" s="11">
        <v>6.9</v>
      </c>
      <c r="H32" s="11">
        <v>7.5</v>
      </c>
      <c r="I32" s="11">
        <v>5</v>
      </c>
      <c r="J32" s="11">
        <v>9.1999999999999993</v>
      </c>
      <c r="K32" s="11">
        <v>11.5</v>
      </c>
      <c r="L32" s="11">
        <v>13.8</v>
      </c>
      <c r="M32" s="11">
        <v>1.3</v>
      </c>
    </row>
    <row r="33" spans="1:13" s="13" customFormat="1" ht="15.95" customHeight="1" x14ac:dyDescent="0.2">
      <c r="A33" s="8" t="s">
        <v>31</v>
      </c>
      <c r="B33" s="9" t="s">
        <v>20</v>
      </c>
      <c r="C33" s="10">
        <v>3.5</v>
      </c>
      <c r="D33" s="11">
        <v>5.4</v>
      </c>
      <c r="E33" s="11">
        <v>7</v>
      </c>
      <c r="F33" s="11">
        <v>5.3</v>
      </c>
      <c r="G33" s="11">
        <v>8.1</v>
      </c>
      <c r="H33" s="11">
        <v>10.5</v>
      </c>
      <c r="I33" s="11">
        <v>7</v>
      </c>
      <c r="J33" s="11">
        <v>10.8</v>
      </c>
      <c r="K33" s="11">
        <v>13.5</v>
      </c>
      <c r="L33" s="11">
        <v>16.2</v>
      </c>
      <c r="M33" s="11">
        <v>1.8</v>
      </c>
    </row>
    <row r="34" spans="1:13" s="13" customFormat="1" ht="15.95" customHeight="1" x14ac:dyDescent="0.2">
      <c r="A34" s="8" t="s">
        <v>32</v>
      </c>
      <c r="B34" s="9" t="s">
        <v>21</v>
      </c>
      <c r="C34" s="10">
        <v>2.8</v>
      </c>
      <c r="D34" s="11">
        <v>4.5999999999999996</v>
      </c>
      <c r="E34" s="11">
        <v>5.6</v>
      </c>
      <c r="F34" s="11">
        <v>4.2</v>
      </c>
      <c r="G34" s="11">
        <v>6.9</v>
      </c>
      <c r="H34" s="11">
        <v>8.4</v>
      </c>
      <c r="I34" s="11">
        <v>5.6</v>
      </c>
      <c r="J34" s="11">
        <v>9.1999999999999993</v>
      </c>
      <c r="K34" s="11">
        <v>11.5</v>
      </c>
      <c r="L34" s="11">
        <v>13.8</v>
      </c>
      <c r="M34" s="11">
        <v>1.4</v>
      </c>
    </row>
    <row r="35" spans="1:13" s="13" customFormat="1" ht="15.95" customHeight="1" x14ac:dyDescent="0.2">
      <c r="A35" s="8" t="s">
        <v>35</v>
      </c>
      <c r="B35" s="9" t="s">
        <v>22</v>
      </c>
      <c r="C35" s="10">
        <v>2.2000000000000002</v>
      </c>
      <c r="D35" s="11">
        <v>3.6</v>
      </c>
      <c r="E35" s="11">
        <v>4.4000000000000004</v>
      </c>
      <c r="F35" s="11">
        <v>3.3</v>
      </c>
      <c r="G35" s="11">
        <v>5.4</v>
      </c>
      <c r="H35" s="11">
        <v>6.6</v>
      </c>
      <c r="I35" s="11">
        <v>4.4000000000000004</v>
      </c>
      <c r="J35" s="11">
        <v>7.2</v>
      </c>
      <c r="K35" s="11">
        <v>9</v>
      </c>
      <c r="L35" s="11">
        <v>10.8</v>
      </c>
      <c r="M35" s="11">
        <v>1.1000000000000001</v>
      </c>
    </row>
    <row r="36" spans="1:13" s="13" customFormat="1" ht="15.95" customHeight="1" x14ac:dyDescent="0.2">
      <c r="A36" s="8" t="s">
        <v>36</v>
      </c>
      <c r="B36" s="9" t="s">
        <v>84</v>
      </c>
      <c r="C36" s="10">
        <v>3.2</v>
      </c>
      <c r="D36" s="11">
        <v>5.2</v>
      </c>
      <c r="E36" s="11">
        <v>6.4</v>
      </c>
      <c r="F36" s="11">
        <v>4.8</v>
      </c>
      <c r="G36" s="11">
        <v>7.8</v>
      </c>
      <c r="H36" s="11">
        <v>9.6</v>
      </c>
      <c r="I36" s="11">
        <v>6.4</v>
      </c>
      <c r="J36" s="11">
        <v>10.4</v>
      </c>
      <c r="K36" s="11">
        <v>13</v>
      </c>
      <c r="L36" s="11">
        <v>15.6</v>
      </c>
      <c r="M36" s="11">
        <v>1.6</v>
      </c>
    </row>
    <row r="37" spans="1:13" s="13" customFormat="1" ht="15.95" customHeight="1" x14ac:dyDescent="0.2">
      <c r="A37" s="8" t="s">
        <v>37</v>
      </c>
      <c r="B37" s="9" t="s">
        <v>24</v>
      </c>
      <c r="C37" s="10">
        <v>3.2</v>
      </c>
      <c r="D37" s="11">
        <v>5.2</v>
      </c>
      <c r="E37" s="11">
        <v>6.4</v>
      </c>
      <c r="F37" s="11">
        <v>4.8</v>
      </c>
      <c r="G37" s="11">
        <v>7.8</v>
      </c>
      <c r="H37" s="11">
        <v>9.6</v>
      </c>
      <c r="I37" s="11">
        <v>6.4</v>
      </c>
      <c r="J37" s="11">
        <v>10.4</v>
      </c>
      <c r="K37" s="11">
        <v>13</v>
      </c>
      <c r="L37" s="11">
        <v>15.6</v>
      </c>
      <c r="M37" s="11">
        <v>1.6</v>
      </c>
    </row>
    <row r="38" spans="1:13" s="13" customFormat="1" ht="15.95" customHeight="1" x14ac:dyDescent="0.2">
      <c r="A38" s="8" t="s">
        <v>44</v>
      </c>
      <c r="B38" s="9" t="s">
        <v>25</v>
      </c>
      <c r="C38" s="10">
        <v>3.2</v>
      </c>
      <c r="D38" s="11">
        <v>5.2</v>
      </c>
      <c r="E38" s="11">
        <v>6.4</v>
      </c>
      <c r="F38" s="11">
        <v>4.8</v>
      </c>
      <c r="G38" s="11">
        <v>7.8</v>
      </c>
      <c r="H38" s="11">
        <v>9.6</v>
      </c>
      <c r="I38" s="11">
        <v>6.4</v>
      </c>
      <c r="J38" s="11">
        <v>10.4</v>
      </c>
      <c r="K38" s="11">
        <v>13</v>
      </c>
      <c r="L38" s="11">
        <v>15.6</v>
      </c>
      <c r="M38" s="11">
        <v>1.6</v>
      </c>
    </row>
    <row r="39" spans="1:13" s="13" customFormat="1" ht="15.95" customHeight="1" x14ac:dyDescent="0.2">
      <c r="A39" s="14"/>
      <c r="B39" s="15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s="44" customFormat="1" ht="15.95" customHeight="1" x14ac:dyDescent="0.2">
      <c r="A40" s="6" t="s">
        <v>45</v>
      </c>
      <c r="B40" s="7" t="s">
        <v>46</v>
      </c>
      <c r="C40" s="19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s="13" customFormat="1" ht="15.95" customHeight="1" x14ac:dyDescent="0.2">
      <c r="A41" s="8" t="s">
        <v>29</v>
      </c>
      <c r="B41" s="9" t="s">
        <v>26</v>
      </c>
      <c r="C41" s="10">
        <v>4.3</v>
      </c>
      <c r="D41" s="11">
        <v>7.2</v>
      </c>
      <c r="E41" s="11">
        <v>8.6</v>
      </c>
      <c r="F41" s="11">
        <v>6.5</v>
      </c>
      <c r="G41" s="11">
        <v>10.8</v>
      </c>
      <c r="H41" s="11">
        <v>12.9</v>
      </c>
      <c r="I41" s="11">
        <v>8.6</v>
      </c>
      <c r="J41" s="11">
        <v>14.4</v>
      </c>
      <c r="K41" s="11">
        <v>18</v>
      </c>
      <c r="L41" s="11">
        <v>21.6</v>
      </c>
      <c r="M41" s="11">
        <v>2.2000000000000002</v>
      </c>
    </row>
    <row r="42" spans="1:13" s="13" customFormat="1" ht="15.95" customHeight="1" x14ac:dyDescent="0.2">
      <c r="A42" s="23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 s="13" customFormat="1" ht="24.75" customHeight="1" x14ac:dyDescent="0.2">
      <c r="A43" s="33" t="s">
        <v>141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3" s="13" customFormat="1" ht="20.25" customHeight="1" x14ac:dyDescent="0.2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</row>
    <row r="45" spans="1:13" s="13" customFormat="1" ht="15.95" customHeight="1" x14ac:dyDescent="0.2">
      <c r="A45" s="23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6"/>
    </row>
    <row r="46" spans="1:13" s="13" customFormat="1" ht="15.95" customHeight="1" x14ac:dyDescent="0.2">
      <c r="A46" s="23"/>
      <c r="C46" s="24"/>
      <c r="D46" s="24"/>
      <c r="E46" s="24"/>
      <c r="F46" s="24"/>
      <c r="G46" s="24"/>
      <c r="H46" s="24"/>
      <c r="I46" s="24"/>
      <c r="J46" s="24"/>
      <c r="K46" s="24"/>
      <c r="L46" s="45"/>
      <c r="M46" s="45"/>
    </row>
    <row r="47" spans="1:13" ht="19.5" customHeight="1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</row>
    <row r="48" spans="1:13" ht="15.95" customHeight="1" x14ac:dyDescent="0.2">
      <c r="A48" s="30"/>
      <c r="B48" s="30"/>
      <c r="C48" s="30"/>
      <c r="D48" s="30"/>
      <c r="E48" s="30"/>
      <c r="F48" s="13"/>
      <c r="G48" s="30"/>
      <c r="H48" s="30"/>
      <c r="I48" s="30"/>
      <c r="J48" s="30"/>
      <c r="K48" s="30"/>
    </row>
    <row r="49" spans="1:12" ht="15.95" customHeight="1" x14ac:dyDescent="0.2">
      <c r="A49" s="48"/>
      <c r="B49" s="48"/>
      <c r="C49" s="48"/>
      <c r="D49" s="48"/>
      <c r="E49" s="49"/>
      <c r="F49" s="49"/>
      <c r="G49" s="50"/>
      <c r="H49" s="50"/>
      <c r="I49" s="50"/>
      <c r="J49" s="50"/>
      <c r="K49" s="50"/>
      <c r="L49" s="48"/>
    </row>
    <row r="50" spans="1:12" s="44" customFormat="1" ht="15.95" customHeight="1" x14ac:dyDescent="0.2">
      <c r="A50" s="48"/>
      <c r="B50" s="48"/>
      <c r="C50" s="48"/>
      <c r="D50" s="48"/>
      <c r="E50" s="49"/>
      <c r="F50" s="49"/>
      <c r="G50" s="50"/>
      <c r="H50" s="50"/>
      <c r="I50" s="50"/>
      <c r="J50" s="50"/>
      <c r="K50" s="50"/>
      <c r="L50" s="51"/>
    </row>
    <row r="51" spans="1:12" s="44" customFormat="1" ht="15.95" customHeight="1" x14ac:dyDescent="0.2">
      <c r="A51" s="48"/>
      <c r="B51" s="48"/>
      <c r="C51" s="48"/>
      <c r="D51" s="48"/>
      <c r="E51" s="49"/>
      <c r="F51" s="49"/>
      <c r="G51" s="52"/>
      <c r="H51" s="52"/>
      <c r="I51" s="52"/>
      <c r="J51" s="52"/>
      <c r="K51" s="52"/>
      <c r="L51" s="47"/>
    </row>
    <row r="52" spans="1:12" s="44" customFormat="1" ht="15.95" customHeight="1" x14ac:dyDescent="0.2">
      <c r="A52" s="48"/>
      <c r="B52" s="48"/>
      <c r="C52" s="48"/>
      <c r="D52" s="48"/>
      <c r="E52" s="49"/>
      <c r="F52" s="49"/>
      <c r="G52" s="50"/>
      <c r="H52" s="50"/>
      <c r="I52" s="50"/>
      <c r="J52" s="50"/>
      <c r="K52" s="50"/>
      <c r="L52" s="53"/>
    </row>
    <row r="53" spans="1:12" s="5" customFormat="1" ht="15.95" customHeight="1" x14ac:dyDescent="0.2">
      <c r="A53" s="48"/>
      <c r="B53" s="48"/>
      <c r="C53" s="48"/>
      <c r="D53" s="48"/>
      <c r="E53" s="49"/>
      <c r="F53" s="49"/>
      <c r="G53" s="50"/>
      <c r="H53" s="50"/>
      <c r="I53" s="50"/>
      <c r="J53" s="50"/>
      <c r="K53" s="50"/>
      <c r="L53" s="53"/>
    </row>
    <row r="54" spans="1:12" s="5" customFormat="1" ht="15.95" customHeight="1" x14ac:dyDescent="0.2">
      <c r="A54" s="48"/>
      <c r="B54" s="48"/>
      <c r="C54" s="48"/>
      <c r="D54" s="48"/>
      <c r="E54" s="49"/>
      <c r="F54" s="49"/>
      <c r="G54" s="52"/>
      <c r="H54" s="52"/>
      <c r="I54" s="52"/>
      <c r="J54" s="52"/>
      <c r="K54" s="52"/>
      <c r="L54" s="53"/>
    </row>
    <row r="55" spans="1:12" s="44" customFormat="1" ht="15.95" customHeight="1" x14ac:dyDescent="0.2">
      <c r="A55" s="48"/>
      <c r="B55" s="48"/>
      <c r="C55" s="48"/>
      <c r="D55" s="48"/>
      <c r="E55" s="49"/>
      <c r="F55" s="49"/>
      <c r="G55" s="50"/>
      <c r="H55" s="50"/>
      <c r="I55" s="50"/>
      <c r="J55" s="50"/>
      <c r="K55" s="50"/>
      <c r="L55" s="53"/>
    </row>
    <row r="56" spans="1:12" s="13" customFormat="1" ht="15.95" customHeight="1" x14ac:dyDescent="0.2">
      <c r="A56" s="48"/>
      <c r="B56" s="48"/>
      <c r="C56" s="48"/>
      <c r="D56" s="48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8"/>
      <c r="B57" s="48"/>
      <c r="C57" s="48"/>
      <c r="D57" s="48"/>
      <c r="E57" s="49"/>
      <c r="F57" s="49"/>
      <c r="G57" s="50"/>
      <c r="H57" s="50"/>
      <c r="I57" s="50"/>
      <c r="J57" s="50"/>
      <c r="K57" s="50"/>
      <c r="L57" s="53"/>
    </row>
    <row r="58" spans="1:12" s="13" customFormat="1" ht="15.95" customHeight="1" x14ac:dyDescent="0.2">
      <c r="A58" s="48"/>
      <c r="B58" s="48"/>
      <c r="C58" s="48"/>
      <c r="D58" s="48"/>
      <c r="E58" s="49"/>
      <c r="F58" s="49"/>
      <c r="G58" s="50"/>
      <c r="H58" s="50"/>
      <c r="I58" s="50"/>
      <c r="J58" s="50"/>
      <c r="K58" s="50"/>
      <c r="L58" s="53"/>
    </row>
    <row r="59" spans="1:12" s="44" customFormat="1" ht="15.95" customHeight="1" x14ac:dyDescent="0.2">
      <c r="A59" s="48"/>
      <c r="B59" s="48"/>
      <c r="C59" s="48"/>
      <c r="D59" s="48"/>
      <c r="E59" s="49"/>
      <c r="F59" s="49"/>
      <c r="G59" s="50"/>
      <c r="H59" s="50"/>
      <c r="I59" s="50"/>
      <c r="J59" s="50"/>
      <c r="K59" s="50"/>
      <c r="L59" s="53"/>
    </row>
    <row r="60" spans="1:12" s="13" customFormat="1" ht="15.95" customHeight="1" x14ac:dyDescent="0.2">
      <c r="A60" s="47"/>
      <c r="B60" s="54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13" customFormat="1" ht="15.95" customHeight="1" x14ac:dyDescent="0.2">
      <c r="A63" s="1"/>
      <c r="B63" s="2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44" customFormat="1" ht="15.95" customHeight="1" x14ac:dyDescent="0.2">
      <c r="A66" s="47"/>
      <c r="B66" s="54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13" customFormat="1" ht="15.95" customHeight="1" x14ac:dyDescent="0.2">
      <c r="A69" s="1"/>
      <c r="B69" s="2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47"/>
      <c r="B71" s="54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44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13" customFormat="1" ht="15.95" customHeight="1" x14ac:dyDescent="0.2">
      <c r="A74" s="1"/>
      <c r="B74" s="2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44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47"/>
      <c r="B79" s="54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47"/>
      <c r="B81" s="54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13" customFormat="1" ht="15.95" customHeight="1" x14ac:dyDescent="0.2">
      <c r="A82" s="1"/>
      <c r="B82" s="2"/>
      <c r="C82" s="55"/>
      <c r="D82" s="55"/>
      <c r="E82" s="55"/>
      <c r="F82" s="53"/>
      <c r="G82" s="53"/>
      <c r="H82" s="53"/>
      <c r="I82" s="53"/>
      <c r="J82" s="53"/>
      <c r="K82" s="53"/>
      <c r="L82" s="53"/>
    </row>
    <row r="83" spans="1:12" s="13" customFormat="1" ht="15.95" customHeight="1" x14ac:dyDescent="0.2">
      <c r="A83" s="47"/>
      <c r="B83" s="54"/>
      <c r="C83" s="55"/>
      <c r="D83" s="55"/>
      <c r="E83" s="55"/>
      <c r="F83" s="53"/>
      <c r="G83" s="53"/>
      <c r="H83" s="53"/>
      <c r="I83" s="53"/>
      <c r="J83" s="53"/>
      <c r="K83" s="53"/>
      <c r="L83" s="53"/>
    </row>
    <row r="84" spans="1:12" s="13" customFormat="1" ht="15.95" customHeight="1" x14ac:dyDescent="0.2">
      <c r="A84" s="1"/>
      <c r="B84" s="1"/>
      <c r="C84" s="55"/>
      <c r="D84" s="55"/>
      <c r="E84" s="55"/>
      <c r="F84" s="53"/>
      <c r="G84" s="53"/>
      <c r="H84" s="53"/>
      <c r="I84" s="53"/>
      <c r="J84" s="53"/>
      <c r="K84" s="53"/>
      <c r="L84" s="53"/>
    </row>
    <row r="85" spans="1:12" s="44" customFormat="1" ht="15.95" customHeight="1" x14ac:dyDescent="0.2">
      <c r="A85" s="47"/>
      <c r="G85" s="56"/>
      <c r="H85" s="56"/>
      <c r="I85" s="57"/>
      <c r="K85" s="57"/>
    </row>
    <row r="86" spans="1:12" s="13" customFormat="1" ht="15.95" customHeight="1" x14ac:dyDescent="0.2">
      <c r="A86" s="21"/>
      <c r="B86" s="21"/>
      <c r="C86" s="47"/>
      <c r="D86" s="47"/>
      <c r="E86" s="47"/>
      <c r="F86" s="48"/>
      <c r="G86" s="58"/>
      <c r="H86" s="58"/>
      <c r="I86" s="47"/>
      <c r="J86" s="58"/>
      <c r="K86" s="47"/>
      <c r="L86" s="47"/>
    </row>
    <row r="87" spans="1:12" s="22" customFormat="1" ht="15.95" customHeight="1" x14ac:dyDescent="0.2">
      <c r="A87" s="1"/>
      <c r="B87" s="2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ht="15.95" customHeight="1" x14ac:dyDescent="0.2">
      <c r="A88" s="47"/>
      <c r="B88" s="54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1"/>
      <c r="B91" s="2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47"/>
      <c r="B95" s="54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1"/>
      <c r="B98" s="2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47"/>
      <c r="B101" s="54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1"/>
      <c r="B104" s="2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47"/>
      <c r="B106" s="54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1"/>
      <c r="B109" s="2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47"/>
      <c r="B114" s="54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47"/>
      <c r="B116" s="54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1"/>
      <c r="B117" s="2"/>
      <c r="C117" s="59"/>
      <c r="D117" s="59"/>
      <c r="E117" s="59"/>
      <c r="F117" s="53"/>
      <c r="G117" s="53"/>
      <c r="H117" s="53"/>
      <c r="I117" s="53"/>
      <c r="J117" s="53"/>
      <c r="K117" s="53"/>
      <c r="L117" s="53"/>
    </row>
    <row r="118" spans="1:12" s="44" customFormat="1" x14ac:dyDescent="0.2">
      <c r="A118" s="47"/>
      <c r="B118" s="54"/>
      <c r="C118" s="59"/>
      <c r="D118" s="59"/>
      <c r="E118" s="59"/>
      <c r="F118" s="53"/>
      <c r="G118" s="53"/>
      <c r="H118" s="53"/>
      <c r="I118" s="53"/>
      <c r="J118" s="53"/>
      <c r="K118" s="53"/>
      <c r="L118" s="53"/>
    </row>
    <row r="119" spans="1:12" s="44" customFormat="1" x14ac:dyDescent="0.2">
      <c r="A119" s="1"/>
      <c r="B119" s="1"/>
      <c r="C119" s="59"/>
      <c r="D119" s="59"/>
      <c r="E119" s="59"/>
      <c r="F119" s="53"/>
      <c r="G119" s="53"/>
      <c r="H119" s="53"/>
      <c r="I119" s="53"/>
      <c r="J119" s="53"/>
      <c r="K119" s="53"/>
      <c r="L119" s="53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  <row r="147" spans="1:11" s="44" customFormat="1" x14ac:dyDescent="0.2">
      <c r="A147" s="47"/>
      <c r="G147" s="56"/>
      <c r="H147" s="56"/>
      <c r="I147" s="57"/>
      <c r="K147" s="57"/>
    </row>
    <row r="148" spans="1:11" s="44" customFormat="1" x14ac:dyDescent="0.2">
      <c r="A148" s="47"/>
      <c r="G148" s="56"/>
      <c r="H148" s="56"/>
      <c r="I148" s="57"/>
      <c r="K148" s="57"/>
    </row>
    <row r="149" spans="1:11" s="44" customFormat="1" x14ac:dyDescent="0.2">
      <c r="A149" s="47"/>
      <c r="G149" s="56"/>
      <c r="H149" s="56"/>
      <c r="I149" s="57"/>
      <c r="K149" s="57"/>
    </row>
  </sheetData>
  <mergeCells count="16">
    <mergeCell ref="A43:M43"/>
    <mergeCell ref="A44:M44"/>
    <mergeCell ref="L3:L4"/>
    <mergeCell ref="M3:M4"/>
    <mergeCell ref="A1:M1"/>
    <mergeCell ref="A2:M2"/>
    <mergeCell ref="A3:B4"/>
    <mergeCell ref="C3:C4"/>
    <mergeCell ref="D3:D4"/>
    <mergeCell ref="E3:E4"/>
    <mergeCell ref="F3:F4"/>
    <mergeCell ref="G3:G4"/>
    <mergeCell ref="J3:J4"/>
    <mergeCell ref="K3:K4"/>
    <mergeCell ref="H3:H4"/>
    <mergeCell ref="I3:I4"/>
  </mergeCells>
  <printOptions horizontalCentered="1" verticalCentered="1"/>
  <pageMargins left="0.39374999999999999" right="0.39374999999999999" top="0.19652777777777777" bottom="0.19652777777777777" header="0.51180555555555562" footer="0.51180555555555562"/>
  <pageSetup paperSize="9" scale="73" firstPageNumber="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zoomScale="70" zoomScaleNormal="70" zoomScaleSheetLayoutView="50" workbookViewId="0">
      <selection sqref="A1:K1"/>
    </sheetView>
  </sheetViews>
  <sheetFormatPr defaultColWidth="13.7109375" defaultRowHeight="12.75" x14ac:dyDescent="0.2"/>
  <cols>
    <col min="1" max="1" width="10.7109375" style="52" customWidth="1"/>
    <col min="2" max="2" width="30.7109375" style="43" customWidth="1"/>
    <col min="3" max="5" width="13.7109375" style="43"/>
    <col min="6" max="6" width="13.7109375" style="60"/>
    <col min="7" max="7" width="13.7109375" style="57"/>
    <col min="8" max="8" width="13.7109375" style="43"/>
    <col min="9" max="9" width="13.7109375" style="57"/>
    <col min="10" max="16384" width="13.7109375" style="43"/>
  </cols>
  <sheetData>
    <row r="1" spans="1:12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39.950000000000003" customHeight="1" x14ac:dyDescent="0.2">
      <c r="A2" s="39" t="s">
        <v>100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54</v>
      </c>
      <c r="F3" s="32" t="s">
        <v>55</v>
      </c>
      <c r="G3" s="32" t="s">
        <v>57</v>
      </c>
      <c r="H3" s="32" t="s">
        <v>58</v>
      </c>
      <c r="I3" s="32" t="s">
        <v>59</v>
      </c>
      <c r="J3" s="32" t="s">
        <v>60</v>
      </c>
      <c r="K3" s="32" t="s">
        <v>61</v>
      </c>
    </row>
    <row r="4" spans="1:12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</row>
    <row r="5" spans="1:12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</row>
    <row r="6" spans="1:12" s="13" customFormat="1" ht="15.95" customHeight="1" x14ac:dyDescent="0.2">
      <c r="A6" s="8" t="s">
        <v>29</v>
      </c>
      <c r="B6" s="9" t="s">
        <v>96</v>
      </c>
      <c r="C6" s="10">
        <v>1.6</v>
      </c>
      <c r="D6" s="11">
        <v>3.2</v>
      </c>
      <c r="E6" s="11">
        <v>2.4</v>
      </c>
      <c r="F6" s="11">
        <v>4.8</v>
      </c>
      <c r="G6" s="11">
        <v>3.2</v>
      </c>
      <c r="H6" s="11">
        <v>6.4</v>
      </c>
      <c r="I6" s="11">
        <v>8</v>
      </c>
      <c r="J6" s="11">
        <v>9.6</v>
      </c>
      <c r="K6" s="11">
        <v>0.8</v>
      </c>
    </row>
    <row r="7" spans="1:12" s="13" customFormat="1" ht="15.95" customHeight="1" x14ac:dyDescent="0.2">
      <c r="A7" s="8" t="s">
        <v>31</v>
      </c>
      <c r="B7" s="9" t="s">
        <v>1</v>
      </c>
      <c r="C7" s="10">
        <v>1.8</v>
      </c>
      <c r="D7" s="11">
        <v>3.6</v>
      </c>
      <c r="E7" s="11">
        <v>2.7</v>
      </c>
      <c r="F7" s="11">
        <v>5.4</v>
      </c>
      <c r="G7" s="11">
        <v>3.6</v>
      </c>
      <c r="H7" s="11">
        <v>7.2</v>
      </c>
      <c r="I7" s="11">
        <v>9</v>
      </c>
      <c r="J7" s="11">
        <v>10.8</v>
      </c>
      <c r="K7" s="11">
        <v>0.9</v>
      </c>
    </row>
    <row r="8" spans="1:12" s="13" customFormat="1" ht="15.95" customHeight="1" x14ac:dyDescent="0.2">
      <c r="A8" s="8" t="s">
        <v>32</v>
      </c>
      <c r="B8" s="9" t="s">
        <v>2</v>
      </c>
      <c r="C8" s="10">
        <v>1.4</v>
      </c>
      <c r="D8" s="11">
        <v>2.8</v>
      </c>
      <c r="E8" s="11">
        <v>2.1</v>
      </c>
      <c r="F8" s="11">
        <v>4.2</v>
      </c>
      <c r="G8" s="11">
        <v>2.8</v>
      </c>
      <c r="H8" s="11">
        <v>5.6</v>
      </c>
      <c r="I8" s="11">
        <v>7</v>
      </c>
      <c r="J8" s="11">
        <v>8.4</v>
      </c>
      <c r="K8" s="11">
        <v>0.7</v>
      </c>
    </row>
    <row r="9" spans="1:12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</row>
    <row r="10" spans="1:12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</row>
    <row r="11" spans="1:12" s="13" customFormat="1" ht="15.95" customHeight="1" x14ac:dyDescent="0.2">
      <c r="A11" s="8" t="s">
        <v>29</v>
      </c>
      <c r="B11" s="9" t="s">
        <v>101</v>
      </c>
      <c r="C11" s="10">
        <v>1.1000000000000001</v>
      </c>
      <c r="D11" s="11">
        <v>2.2000000000000002</v>
      </c>
      <c r="E11" s="11">
        <v>1.7</v>
      </c>
      <c r="F11" s="11">
        <v>3.3</v>
      </c>
      <c r="G11" s="11">
        <v>2.2000000000000002</v>
      </c>
      <c r="H11" s="11">
        <v>4.4000000000000004</v>
      </c>
      <c r="I11" s="11">
        <v>5.5</v>
      </c>
      <c r="J11" s="11">
        <v>6.6</v>
      </c>
      <c r="K11" s="11">
        <v>0.6</v>
      </c>
    </row>
    <row r="12" spans="1:12" s="13" customFormat="1" ht="15.95" customHeight="1" x14ac:dyDescent="0.2">
      <c r="A12" s="8" t="s">
        <v>31</v>
      </c>
      <c r="B12" s="9" t="s">
        <v>4</v>
      </c>
      <c r="C12" s="10">
        <v>1.1000000000000001</v>
      </c>
      <c r="D12" s="11">
        <v>2.2000000000000002</v>
      </c>
      <c r="E12" s="11">
        <v>1.7</v>
      </c>
      <c r="F12" s="11">
        <v>3.3</v>
      </c>
      <c r="G12" s="11">
        <v>2.2000000000000002</v>
      </c>
      <c r="H12" s="11">
        <v>4.4000000000000004</v>
      </c>
      <c r="I12" s="11">
        <v>5.5</v>
      </c>
      <c r="J12" s="11">
        <v>6.6</v>
      </c>
      <c r="K12" s="11">
        <v>0.6</v>
      </c>
    </row>
    <row r="13" spans="1:12" s="13" customFormat="1" ht="15.95" customHeight="1" x14ac:dyDescent="0.2">
      <c r="A13" s="8" t="s">
        <v>32</v>
      </c>
      <c r="B13" s="9" t="s">
        <v>5</v>
      </c>
      <c r="C13" s="10">
        <v>1.5</v>
      </c>
      <c r="D13" s="11">
        <v>3</v>
      </c>
      <c r="E13" s="11">
        <v>2.2999999999999998</v>
      </c>
      <c r="F13" s="11">
        <v>4.5</v>
      </c>
      <c r="G13" s="11">
        <v>3</v>
      </c>
      <c r="H13" s="11">
        <v>6</v>
      </c>
      <c r="I13" s="11">
        <v>7.5</v>
      </c>
      <c r="J13" s="11">
        <v>9</v>
      </c>
      <c r="K13" s="11">
        <v>0.8</v>
      </c>
      <c r="L13" s="27"/>
    </row>
    <row r="14" spans="1:12" s="13" customFormat="1" ht="15.95" customHeight="1" x14ac:dyDescent="0.2">
      <c r="A14" s="8" t="s">
        <v>35</v>
      </c>
      <c r="B14" s="9" t="s">
        <v>6</v>
      </c>
      <c r="C14" s="10">
        <v>1.6</v>
      </c>
      <c r="D14" s="11">
        <v>3.2</v>
      </c>
      <c r="E14" s="11">
        <v>2.4</v>
      </c>
      <c r="F14" s="11">
        <v>4.8</v>
      </c>
      <c r="G14" s="11">
        <v>3.2</v>
      </c>
      <c r="H14" s="11">
        <v>6.4</v>
      </c>
      <c r="I14" s="11">
        <v>8</v>
      </c>
      <c r="J14" s="11">
        <v>9.6</v>
      </c>
      <c r="K14" s="11">
        <v>0.8</v>
      </c>
    </row>
    <row r="15" spans="1:12" s="13" customFormat="1" ht="15.95" customHeight="1" x14ac:dyDescent="0.2">
      <c r="A15" s="8" t="s">
        <v>36</v>
      </c>
      <c r="B15" s="9" t="s">
        <v>7</v>
      </c>
      <c r="C15" s="10">
        <v>1.6</v>
      </c>
      <c r="D15" s="11">
        <v>3.2</v>
      </c>
      <c r="E15" s="11">
        <v>2.4</v>
      </c>
      <c r="F15" s="11">
        <v>4.8</v>
      </c>
      <c r="G15" s="11">
        <v>3.2</v>
      </c>
      <c r="H15" s="11">
        <v>6.4</v>
      </c>
      <c r="I15" s="11">
        <v>8</v>
      </c>
      <c r="J15" s="11">
        <v>9.6</v>
      </c>
      <c r="K15" s="11">
        <v>0.8</v>
      </c>
    </row>
    <row r="16" spans="1:12" s="13" customFormat="1" ht="15.95" customHeight="1" x14ac:dyDescent="0.2">
      <c r="A16" s="8" t="s">
        <v>37</v>
      </c>
      <c r="B16" s="9" t="s">
        <v>8</v>
      </c>
      <c r="C16" s="10">
        <v>1.6</v>
      </c>
      <c r="D16" s="11">
        <v>3.2</v>
      </c>
      <c r="E16" s="11">
        <v>2.4</v>
      </c>
      <c r="F16" s="11">
        <v>4.8</v>
      </c>
      <c r="G16" s="11">
        <v>3.2</v>
      </c>
      <c r="H16" s="11">
        <v>6.4</v>
      </c>
      <c r="I16" s="11">
        <v>8</v>
      </c>
      <c r="J16" s="11">
        <v>9.6</v>
      </c>
      <c r="K16" s="11">
        <v>0.8</v>
      </c>
    </row>
    <row r="17" spans="1:11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</row>
    <row r="18" spans="1:11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</row>
    <row r="19" spans="1:11" s="13" customFormat="1" ht="15.95" customHeight="1" x14ac:dyDescent="0.2">
      <c r="A19" s="8" t="s">
        <v>29</v>
      </c>
      <c r="B19" s="9" t="s">
        <v>9</v>
      </c>
      <c r="C19" s="10">
        <v>1.4</v>
      </c>
      <c r="D19" s="11">
        <v>2.8</v>
      </c>
      <c r="E19" s="11">
        <v>2.1</v>
      </c>
      <c r="F19" s="11">
        <v>4.2</v>
      </c>
      <c r="G19" s="11">
        <v>2.8</v>
      </c>
      <c r="H19" s="11">
        <v>5.6</v>
      </c>
      <c r="I19" s="11">
        <v>7</v>
      </c>
      <c r="J19" s="11">
        <v>8.4</v>
      </c>
      <c r="K19" s="11">
        <v>0.7</v>
      </c>
    </row>
    <row r="20" spans="1:11" s="13" customFormat="1" ht="15.95" customHeight="1" x14ac:dyDescent="0.2">
      <c r="A20" s="8" t="s">
        <v>31</v>
      </c>
      <c r="B20" s="9" t="s">
        <v>10</v>
      </c>
      <c r="C20" s="10">
        <v>1.4</v>
      </c>
      <c r="D20" s="11">
        <v>2.8</v>
      </c>
      <c r="E20" s="11">
        <v>2.1</v>
      </c>
      <c r="F20" s="11">
        <v>4.2</v>
      </c>
      <c r="G20" s="11">
        <v>2.8</v>
      </c>
      <c r="H20" s="11">
        <v>5.6</v>
      </c>
      <c r="I20" s="11">
        <v>7</v>
      </c>
      <c r="J20" s="11">
        <v>8.4</v>
      </c>
      <c r="K20" s="11">
        <v>0.7</v>
      </c>
    </row>
    <row r="21" spans="1:11" s="13" customFormat="1" ht="15.95" customHeight="1" x14ac:dyDescent="0.2">
      <c r="A21" s="8" t="s">
        <v>32</v>
      </c>
      <c r="B21" s="9" t="s">
        <v>11</v>
      </c>
      <c r="C21" s="10">
        <v>1.5</v>
      </c>
      <c r="D21" s="11">
        <v>3</v>
      </c>
      <c r="E21" s="11">
        <v>2.2999999999999998</v>
      </c>
      <c r="F21" s="11">
        <v>4.5</v>
      </c>
      <c r="G21" s="11">
        <v>3</v>
      </c>
      <c r="H21" s="11">
        <v>6</v>
      </c>
      <c r="I21" s="11">
        <v>7.5</v>
      </c>
      <c r="J21" s="11">
        <v>9</v>
      </c>
      <c r="K21" s="11">
        <v>0.8</v>
      </c>
    </row>
    <row r="22" spans="1:11" s="13" customFormat="1" ht="15.95" customHeight="1" x14ac:dyDescent="0.2">
      <c r="A22" s="8" t="s">
        <v>35</v>
      </c>
      <c r="B22" s="9" t="s">
        <v>12</v>
      </c>
      <c r="C22" s="10">
        <v>1.5</v>
      </c>
      <c r="D22" s="11">
        <v>3</v>
      </c>
      <c r="E22" s="11">
        <v>2.2999999999999998</v>
      </c>
      <c r="F22" s="11">
        <v>4.5</v>
      </c>
      <c r="G22" s="11">
        <v>3</v>
      </c>
      <c r="H22" s="11">
        <v>6</v>
      </c>
      <c r="I22" s="11">
        <v>7.5</v>
      </c>
      <c r="J22" s="11">
        <v>9</v>
      </c>
      <c r="K22" s="11">
        <v>0.8</v>
      </c>
    </row>
    <row r="23" spans="1:11" s="13" customFormat="1" ht="15.95" customHeight="1" x14ac:dyDescent="0.2">
      <c r="A23" s="8" t="s">
        <v>36</v>
      </c>
      <c r="B23" s="9" t="s">
        <v>13</v>
      </c>
      <c r="C23" s="10">
        <v>1.5</v>
      </c>
      <c r="D23" s="11">
        <v>3</v>
      </c>
      <c r="E23" s="11">
        <v>2.2999999999999998</v>
      </c>
      <c r="F23" s="11">
        <v>4.5</v>
      </c>
      <c r="G23" s="11">
        <v>3</v>
      </c>
      <c r="H23" s="11">
        <v>6</v>
      </c>
      <c r="I23" s="11">
        <v>7.5</v>
      </c>
      <c r="J23" s="11">
        <v>9</v>
      </c>
      <c r="K23" s="11">
        <v>0.8</v>
      </c>
    </row>
    <row r="24" spans="1:11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</row>
    <row r="25" spans="1:11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28"/>
      <c r="K25" s="28"/>
    </row>
    <row r="26" spans="1:11" s="13" customFormat="1" ht="15.95" customHeight="1" x14ac:dyDescent="0.2">
      <c r="A26" s="8" t="s">
        <v>29</v>
      </c>
      <c r="B26" s="9" t="s">
        <v>14</v>
      </c>
      <c r="C26" s="10">
        <v>1.3</v>
      </c>
      <c r="D26" s="11">
        <v>2.6</v>
      </c>
      <c r="E26" s="11">
        <v>1.95</v>
      </c>
      <c r="F26" s="11">
        <v>3.9</v>
      </c>
      <c r="G26" s="11">
        <v>2.6</v>
      </c>
      <c r="H26" s="11">
        <v>5.2</v>
      </c>
      <c r="I26" s="11">
        <v>6.5</v>
      </c>
      <c r="J26" s="11">
        <v>7.8</v>
      </c>
      <c r="K26" s="11">
        <v>0.65</v>
      </c>
    </row>
    <row r="27" spans="1:11" s="13" customFormat="1" ht="15.95" customHeight="1" x14ac:dyDescent="0.2">
      <c r="A27" s="8" t="s">
        <v>31</v>
      </c>
      <c r="B27" s="9" t="s">
        <v>15</v>
      </c>
      <c r="C27" s="10">
        <v>1.2</v>
      </c>
      <c r="D27" s="11">
        <v>2.4</v>
      </c>
      <c r="E27" s="11">
        <v>1.8</v>
      </c>
      <c r="F27" s="11">
        <v>3.6</v>
      </c>
      <c r="G27" s="11">
        <v>2.4</v>
      </c>
      <c r="H27" s="11">
        <v>4.8</v>
      </c>
      <c r="I27" s="11">
        <v>6</v>
      </c>
      <c r="J27" s="11">
        <v>7.2</v>
      </c>
      <c r="K27" s="11">
        <v>0.6</v>
      </c>
    </row>
    <row r="28" spans="1:11" s="13" customFormat="1" ht="15.95" customHeight="1" x14ac:dyDescent="0.2">
      <c r="A28" s="8" t="s">
        <v>32</v>
      </c>
      <c r="B28" s="9" t="s">
        <v>16</v>
      </c>
      <c r="C28" s="10">
        <v>1.2</v>
      </c>
      <c r="D28" s="11">
        <v>2.4</v>
      </c>
      <c r="E28" s="11">
        <v>1.8</v>
      </c>
      <c r="F28" s="11">
        <v>3.6</v>
      </c>
      <c r="G28" s="11">
        <v>2.4</v>
      </c>
      <c r="H28" s="11">
        <v>4.8</v>
      </c>
      <c r="I28" s="11">
        <v>6</v>
      </c>
      <c r="J28" s="11">
        <v>7.2</v>
      </c>
      <c r="K28" s="11">
        <v>0.6</v>
      </c>
    </row>
    <row r="29" spans="1:11" s="13" customFormat="1" ht="15.95" customHeight="1" x14ac:dyDescent="0.2">
      <c r="A29" s="8" t="s">
        <v>35</v>
      </c>
      <c r="B29" s="9" t="s">
        <v>17</v>
      </c>
      <c r="C29" s="10">
        <v>1.4</v>
      </c>
      <c r="D29" s="11">
        <v>2.8</v>
      </c>
      <c r="E29" s="11">
        <v>2.1</v>
      </c>
      <c r="F29" s="11">
        <v>4.2</v>
      </c>
      <c r="G29" s="11">
        <v>2.8</v>
      </c>
      <c r="H29" s="11">
        <v>5.6</v>
      </c>
      <c r="I29" s="11">
        <v>7</v>
      </c>
      <c r="J29" s="11">
        <v>8.4</v>
      </c>
      <c r="K29" s="11">
        <v>0.7</v>
      </c>
    </row>
    <row r="30" spans="1:11" s="13" customFormat="1" ht="15.95" customHeight="1" x14ac:dyDescent="0.2">
      <c r="A30" s="14"/>
      <c r="B30" s="15"/>
      <c r="C30" s="16"/>
      <c r="D30" s="17"/>
      <c r="E30" s="17"/>
      <c r="F30" s="17"/>
      <c r="G30" s="17"/>
      <c r="H30" s="17"/>
      <c r="I30" s="17"/>
      <c r="J30" s="17"/>
      <c r="K30" s="17"/>
    </row>
    <row r="31" spans="1:11" s="44" customFormat="1" ht="15.95" customHeight="1" x14ac:dyDescent="0.2">
      <c r="A31" s="6" t="s">
        <v>42</v>
      </c>
      <c r="B31" s="7" t="s">
        <v>43</v>
      </c>
      <c r="C31" s="19"/>
      <c r="D31" s="7"/>
      <c r="E31" s="11"/>
      <c r="F31" s="7"/>
      <c r="G31" s="7"/>
      <c r="H31" s="7"/>
      <c r="I31" s="7"/>
      <c r="J31" s="7"/>
      <c r="K31" s="7"/>
    </row>
    <row r="32" spans="1:11" s="13" customFormat="1" ht="15.95" customHeight="1" x14ac:dyDescent="0.2">
      <c r="A32" s="8" t="s">
        <v>29</v>
      </c>
      <c r="B32" s="9" t="s">
        <v>19</v>
      </c>
      <c r="C32" s="10">
        <v>1.1000000000000001</v>
      </c>
      <c r="D32" s="11">
        <v>2.2000000000000002</v>
      </c>
      <c r="E32" s="11">
        <v>1.6</v>
      </c>
      <c r="F32" s="11">
        <v>3.3</v>
      </c>
      <c r="G32" s="11">
        <v>2.2000000000000002</v>
      </c>
      <c r="H32" s="11">
        <v>4.4000000000000004</v>
      </c>
      <c r="I32" s="11">
        <v>5.5</v>
      </c>
      <c r="J32" s="11">
        <v>6.6</v>
      </c>
      <c r="K32" s="11">
        <v>0.5</v>
      </c>
    </row>
    <row r="33" spans="1:11" s="13" customFormat="1" ht="15.95" customHeight="1" x14ac:dyDescent="0.2">
      <c r="A33" s="8" t="s">
        <v>31</v>
      </c>
      <c r="B33" s="9" t="s">
        <v>20</v>
      </c>
      <c r="C33" s="10">
        <v>1.6</v>
      </c>
      <c r="D33" s="11">
        <v>3.2</v>
      </c>
      <c r="E33" s="11">
        <v>2.4</v>
      </c>
      <c r="F33" s="11">
        <v>4.8</v>
      </c>
      <c r="G33" s="11">
        <v>3.2</v>
      </c>
      <c r="H33" s="11">
        <v>6.4</v>
      </c>
      <c r="I33" s="11">
        <v>8</v>
      </c>
      <c r="J33" s="11">
        <v>9.6</v>
      </c>
      <c r="K33" s="11">
        <v>0.8</v>
      </c>
    </row>
    <row r="34" spans="1:11" s="13" customFormat="1" ht="15.95" customHeight="1" x14ac:dyDescent="0.2">
      <c r="A34" s="8" t="s">
        <v>32</v>
      </c>
      <c r="B34" s="9" t="s">
        <v>21</v>
      </c>
      <c r="C34" s="10">
        <v>1.3</v>
      </c>
      <c r="D34" s="11">
        <v>2.6</v>
      </c>
      <c r="E34" s="11">
        <v>1.9</v>
      </c>
      <c r="F34" s="11">
        <v>3.9</v>
      </c>
      <c r="G34" s="11">
        <v>2.6</v>
      </c>
      <c r="H34" s="11">
        <v>5.2</v>
      </c>
      <c r="I34" s="11">
        <v>6.5</v>
      </c>
      <c r="J34" s="11">
        <v>7.8</v>
      </c>
      <c r="K34" s="11">
        <v>0.6</v>
      </c>
    </row>
    <row r="35" spans="1:11" s="13" customFormat="1" ht="15.95" customHeight="1" x14ac:dyDescent="0.2">
      <c r="A35" s="8" t="s">
        <v>35</v>
      </c>
      <c r="B35" s="9" t="s">
        <v>22</v>
      </c>
      <c r="C35" s="10">
        <v>1</v>
      </c>
      <c r="D35" s="11">
        <v>2</v>
      </c>
      <c r="E35" s="11">
        <v>1.5</v>
      </c>
      <c r="F35" s="11">
        <v>3</v>
      </c>
      <c r="G35" s="11">
        <v>2</v>
      </c>
      <c r="H35" s="11">
        <v>4</v>
      </c>
      <c r="I35" s="11">
        <v>5</v>
      </c>
      <c r="J35" s="11">
        <v>6</v>
      </c>
      <c r="K35" s="11">
        <v>0.5</v>
      </c>
    </row>
    <row r="36" spans="1:11" s="13" customFormat="1" ht="15.95" customHeight="1" x14ac:dyDescent="0.2">
      <c r="A36" s="8" t="s">
        <v>36</v>
      </c>
      <c r="B36" s="9" t="s">
        <v>84</v>
      </c>
      <c r="C36" s="10">
        <v>1.5</v>
      </c>
      <c r="D36" s="11">
        <v>3</v>
      </c>
      <c r="E36" s="11">
        <v>2.2000000000000002</v>
      </c>
      <c r="F36" s="11">
        <v>4.5</v>
      </c>
      <c r="G36" s="11">
        <v>3</v>
      </c>
      <c r="H36" s="11">
        <v>6</v>
      </c>
      <c r="I36" s="11">
        <v>7.5</v>
      </c>
      <c r="J36" s="11">
        <v>9</v>
      </c>
      <c r="K36" s="11">
        <v>0.7</v>
      </c>
    </row>
    <row r="37" spans="1:11" s="13" customFormat="1" ht="15.95" customHeight="1" x14ac:dyDescent="0.2">
      <c r="A37" s="8" t="s">
        <v>37</v>
      </c>
      <c r="B37" s="9" t="s">
        <v>24</v>
      </c>
      <c r="C37" s="10">
        <v>1.5</v>
      </c>
      <c r="D37" s="11">
        <v>3</v>
      </c>
      <c r="E37" s="11">
        <v>2.2000000000000002</v>
      </c>
      <c r="F37" s="11">
        <v>4.5</v>
      </c>
      <c r="G37" s="11">
        <v>3</v>
      </c>
      <c r="H37" s="11">
        <v>6</v>
      </c>
      <c r="I37" s="11">
        <v>7.5</v>
      </c>
      <c r="J37" s="11">
        <v>9</v>
      </c>
      <c r="K37" s="11">
        <v>0.7</v>
      </c>
    </row>
    <row r="38" spans="1:11" s="13" customFormat="1" ht="15.95" customHeight="1" x14ac:dyDescent="0.2">
      <c r="A38" s="8" t="s">
        <v>44</v>
      </c>
      <c r="B38" s="9" t="s">
        <v>25</v>
      </c>
      <c r="C38" s="10">
        <v>1.5</v>
      </c>
      <c r="D38" s="11">
        <v>3</v>
      </c>
      <c r="E38" s="11">
        <v>2.2000000000000002</v>
      </c>
      <c r="F38" s="11">
        <v>4.5</v>
      </c>
      <c r="G38" s="11">
        <v>3</v>
      </c>
      <c r="H38" s="11">
        <v>6</v>
      </c>
      <c r="I38" s="11">
        <v>7.5</v>
      </c>
      <c r="J38" s="11">
        <v>9</v>
      </c>
      <c r="K38" s="11">
        <v>0.7</v>
      </c>
    </row>
    <row r="39" spans="1:11" s="13" customFormat="1" ht="15.95" customHeight="1" x14ac:dyDescent="0.2">
      <c r="A39" s="14"/>
      <c r="B39" s="15"/>
      <c r="C39" s="16"/>
      <c r="D39" s="17"/>
      <c r="E39" s="17"/>
      <c r="F39" s="17"/>
      <c r="G39" s="17"/>
      <c r="H39" s="17"/>
      <c r="I39" s="17"/>
      <c r="J39" s="17"/>
      <c r="K39" s="17"/>
    </row>
    <row r="40" spans="1:11" s="44" customFormat="1" ht="15.95" customHeight="1" x14ac:dyDescent="0.2">
      <c r="A40" s="6" t="s">
        <v>45</v>
      </c>
      <c r="B40" s="7" t="s">
        <v>46</v>
      </c>
      <c r="C40" s="19"/>
      <c r="D40" s="7"/>
      <c r="E40" s="7"/>
      <c r="F40" s="7"/>
      <c r="G40" s="7"/>
      <c r="H40" s="7"/>
      <c r="I40" s="7"/>
      <c r="J40" s="7"/>
      <c r="K40" s="7"/>
    </row>
    <row r="41" spans="1:11" s="13" customFormat="1" ht="15.95" customHeight="1" x14ac:dyDescent="0.2">
      <c r="A41" s="8" t="s">
        <v>29</v>
      </c>
      <c r="B41" s="9" t="s">
        <v>26</v>
      </c>
      <c r="C41" s="10">
        <v>2.5</v>
      </c>
      <c r="D41" s="11">
        <v>5</v>
      </c>
      <c r="E41" s="11">
        <v>3.8</v>
      </c>
      <c r="F41" s="11">
        <v>7.5</v>
      </c>
      <c r="G41" s="11">
        <v>5</v>
      </c>
      <c r="H41" s="11">
        <v>10</v>
      </c>
      <c r="I41" s="11">
        <v>12.5</v>
      </c>
      <c r="J41" s="11">
        <v>15</v>
      </c>
      <c r="K41" s="11">
        <v>1.3</v>
      </c>
    </row>
    <row r="42" spans="1:11" s="13" customFormat="1" ht="15.95" customHeight="1" x14ac:dyDescent="0.2">
      <c r="A42" s="23"/>
      <c r="C42" s="45"/>
      <c r="D42" s="45"/>
      <c r="E42" s="45"/>
      <c r="F42" s="45"/>
      <c r="G42" s="45"/>
      <c r="H42" s="45"/>
      <c r="I42" s="45"/>
      <c r="J42" s="45"/>
      <c r="K42" s="45"/>
    </row>
    <row r="43" spans="1:11" s="13" customFormat="1" ht="24.75" customHeight="1" x14ac:dyDescent="0.2">
      <c r="A43" s="33" t="s">
        <v>139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1" s="13" customFormat="1" ht="24.75" customHeight="1" x14ac:dyDescent="0.2">
      <c r="A44" s="33" t="s">
        <v>140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1" s="13" customFormat="1" ht="22.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</row>
    <row r="46" spans="1:11" s="13" customFormat="1" ht="15.95" customHeight="1" x14ac:dyDescent="0.2">
      <c r="A46" s="23"/>
      <c r="C46" s="45"/>
      <c r="D46" s="45"/>
      <c r="E46" s="45"/>
      <c r="F46" s="45"/>
      <c r="G46" s="45"/>
      <c r="H46" s="45"/>
      <c r="I46" s="45"/>
      <c r="J46" s="45"/>
      <c r="K46" s="46"/>
    </row>
    <row r="47" spans="1:11" s="13" customFormat="1" ht="15.95" customHeight="1" x14ac:dyDescent="0.2">
      <c r="A47" s="23"/>
      <c r="C47" s="24"/>
      <c r="D47" s="24"/>
      <c r="E47" s="24"/>
      <c r="F47" s="24"/>
      <c r="G47" s="24"/>
      <c r="H47" s="24"/>
      <c r="I47" s="24"/>
      <c r="J47" s="45"/>
      <c r="K47" s="45"/>
    </row>
    <row r="48" spans="1:11" ht="19.5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1:10" ht="15.95" customHeight="1" x14ac:dyDescent="0.2">
      <c r="A49" s="30"/>
      <c r="B49" s="30"/>
      <c r="C49" s="30"/>
      <c r="D49" s="30"/>
      <c r="E49" s="13"/>
      <c r="F49" s="30"/>
      <c r="G49" s="30"/>
      <c r="H49" s="30"/>
      <c r="I49" s="30"/>
    </row>
    <row r="50" spans="1:10" ht="15.95" customHeight="1" x14ac:dyDescent="0.2">
      <c r="A50" s="48"/>
      <c r="B50" s="48"/>
      <c r="C50" s="48"/>
      <c r="D50" s="48"/>
      <c r="E50" s="49"/>
      <c r="F50" s="50"/>
      <c r="G50" s="50"/>
      <c r="H50" s="50"/>
      <c r="I50" s="50"/>
      <c r="J50" s="48"/>
    </row>
    <row r="51" spans="1:10" s="44" customFormat="1" ht="15.95" customHeight="1" x14ac:dyDescent="0.2">
      <c r="A51" s="48"/>
      <c r="B51" s="48"/>
      <c r="C51" s="48"/>
      <c r="D51" s="48"/>
      <c r="E51" s="49"/>
      <c r="F51" s="50"/>
      <c r="G51" s="50"/>
      <c r="H51" s="50"/>
      <c r="I51" s="50"/>
      <c r="J51" s="51"/>
    </row>
    <row r="52" spans="1:10" s="44" customFormat="1" ht="15.95" customHeight="1" x14ac:dyDescent="0.2">
      <c r="A52" s="48"/>
      <c r="B52" s="48"/>
      <c r="C52" s="48"/>
      <c r="D52" s="48"/>
      <c r="E52" s="49"/>
      <c r="F52" s="52"/>
      <c r="G52" s="52"/>
      <c r="H52" s="52"/>
      <c r="I52" s="52"/>
      <c r="J52" s="47"/>
    </row>
    <row r="53" spans="1:10" s="44" customFormat="1" ht="15.95" customHeight="1" x14ac:dyDescent="0.2">
      <c r="A53" s="48"/>
      <c r="B53" s="48"/>
      <c r="C53" s="48"/>
      <c r="D53" s="48"/>
      <c r="E53" s="49"/>
      <c r="F53" s="50"/>
      <c r="G53" s="50"/>
      <c r="H53" s="50"/>
      <c r="I53" s="50"/>
      <c r="J53" s="53"/>
    </row>
    <row r="54" spans="1:10" s="5" customFormat="1" ht="15.95" customHeight="1" x14ac:dyDescent="0.2">
      <c r="A54" s="48"/>
      <c r="B54" s="48"/>
      <c r="C54" s="48"/>
      <c r="D54" s="48"/>
      <c r="E54" s="49"/>
      <c r="F54" s="50"/>
      <c r="G54" s="50"/>
      <c r="H54" s="50"/>
      <c r="I54" s="50"/>
      <c r="J54" s="53"/>
    </row>
    <row r="55" spans="1:10" s="5" customFormat="1" ht="15.95" customHeight="1" x14ac:dyDescent="0.2">
      <c r="A55" s="48"/>
      <c r="B55" s="48"/>
      <c r="C55" s="48"/>
      <c r="D55" s="48"/>
      <c r="E55" s="49"/>
      <c r="F55" s="52"/>
      <c r="G55" s="52"/>
      <c r="H55" s="52"/>
      <c r="I55" s="52"/>
      <c r="J55" s="53"/>
    </row>
    <row r="56" spans="1:10" s="44" customFormat="1" ht="15.95" customHeight="1" x14ac:dyDescent="0.2">
      <c r="A56" s="48"/>
      <c r="B56" s="48"/>
      <c r="C56" s="48"/>
      <c r="D56" s="48"/>
      <c r="E56" s="49"/>
      <c r="F56" s="50"/>
      <c r="G56" s="50"/>
      <c r="H56" s="50"/>
      <c r="I56" s="50"/>
      <c r="J56" s="53"/>
    </row>
    <row r="57" spans="1:10" s="13" customFormat="1" ht="15.95" customHeight="1" x14ac:dyDescent="0.2">
      <c r="A57" s="48"/>
      <c r="B57" s="48"/>
      <c r="C57" s="48"/>
      <c r="D57" s="48"/>
      <c r="E57" s="49"/>
      <c r="F57" s="50"/>
      <c r="G57" s="50"/>
      <c r="H57" s="50"/>
      <c r="I57" s="50"/>
      <c r="J57" s="53"/>
    </row>
    <row r="58" spans="1:10" s="13" customFormat="1" ht="15.95" customHeight="1" x14ac:dyDescent="0.2">
      <c r="A58" s="48"/>
      <c r="B58" s="48"/>
      <c r="C58" s="48"/>
      <c r="D58" s="48"/>
      <c r="E58" s="49"/>
      <c r="F58" s="50"/>
      <c r="G58" s="50"/>
      <c r="H58" s="50"/>
      <c r="I58" s="50"/>
      <c r="J58" s="53"/>
    </row>
    <row r="59" spans="1:10" s="13" customFormat="1" ht="15.95" customHeight="1" x14ac:dyDescent="0.2">
      <c r="A59" s="48"/>
      <c r="B59" s="48"/>
      <c r="C59" s="48"/>
      <c r="D59" s="48"/>
      <c r="E59" s="49"/>
      <c r="F59" s="50"/>
      <c r="G59" s="50"/>
      <c r="H59" s="50"/>
      <c r="I59" s="50"/>
      <c r="J59" s="53"/>
    </row>
    <row r="60" spans="1:10" s="44" customFormat="1" ht="15.95" customHeight="1" x14ac:dyDescent="0.2">
      <c r="A60" s="48"/>
      <c r="B60" s="48"/>
      <c r="C60" s="48"/>
      <c r="D60" s="48"/>
      <c r="E60" s="49"/>
      <c r="F60" s="50"/>
      <c r="G60" s="50"/>
      <c r="H60" s="50"/>
      <c r="I60" s="50"/>
      <c r="J60" s="53"/>
    </row>
    <row r="61" spans="1:10" s="13" customFormat="1" ht="15.95" customHeight="1" x14ac:dyDescent="0.2">
      <c r="A61" s="47"/>
      <c r="B61" s="54"/>
      <c r="C61" s="55"/>
      <c r="D61" s="55"/>
      <c r="E61" s="53"/>
      <c r="F61" s="53"/>
      <c r="G61" s="53"/>
      <c r="H61" s="53"/>
      <c r="I61" s="53"/>
      <c r="J61" s="53"/>
    </row>
    <row r="62" spans="1:10" s="13" customFormat="1" ht="15.95" customHeight="1" x14ac:dyDescent="0.2">
      <c r="A62" s="47"/>
      <c r="B62" s="54"/>
      <c r="C62" s="55"/>
      <c r="D62" s="55"/>
      <c r="E62" s="53"/>
      <c r="F62" s="53"/>
      <c r="G62" s="53"/>
      <c r="H62" s="53"/>
      <c r="I62" s="53"/>
      <c r="J62" s="53"/>
    </row>
    <row r="63" spans="1:10" s="13" customFormat="1" ht="15.95" customHeight="1" x14ac:dyDescent="0.2">
      <c r="A63" s="47"/>
      <c r="B63" s="54"/>
      <c r="C63" s="55"/>
      <c r="D63" s="55"/>
      <c r="E63" s="53"/>
      <c r="F63" s="53"/>
      <c r="G63" s="53"/>
      <c r="H63" s="53"/>
      <c r="I63" s="53"/>
      <c r="J63" s="53"/>
    </row>
    <row r="64" spans="1:10" s="13" customFormat="1" ht="15.95" customHeight="1" x14ac:dyDescent="0.2">
      <c r="A64" s="1"/>
      <c r="B64" s="2"/>
      <c r="C64" s="55"/>
      <c r="D64" s="55"/>
      <c r="E64" s="53"/>
      <c r="F64" s="53"/>
      <c r="G64" s="53"/>
      <c r="H64" s="53"/>
      <c r="I64" s="53"/>
      <c r="J64" s="53"/>
    </row>
    <row r="65" spans="1:10" s="13" customFormat="1" ht="15.95" customHeight="1" x14ac:dyDescent="0.2">
      <c r="A65" s="47"/>
      <c r="B65" s="54"/>
      <c r="C65" s="55"/>
      <c r="D65" s="55"/>
      <c r="E65" s="53"/>
      <c r="F65" s="53"/>
      <c r="G65" s="53"/>
      <c r="H65" s="53"/>
      <c r="I65" s="53"/>
      <c r="J65" s="53"/>
    </row>
    <row r="66" spans="1:10" s="13" customFormat="1" ht="15.95" customHeight="1" x14ac:dyDescent="0.2">
      <c r="A66" s="47"/>
      <c r="B66" s="54"/>
      <c r="C66" s="55"/>
      <c r="D66" s="55"/>
      <c r="E66" s="53"/>
      <c r="F66" s="53"/>
      <c r="G66" s="53"/>
      <c r="H66" s="53"/>
      <c r="I66" s="53"/>
      <c r="J66" s="53"/>
    </row>
    <row r="67" spans="1:10" s="44" customFormat="1" ht="15.95" customHeight="1" x14ac:dyDescent="0.2">
      <c r="A67" s="47"/>
      <c r="B67" s="54"/>
      <c r="C67" s="55"/>
      <c r="D67" s="55"/>
      <c r="E67" s="53"/>
      <c r="F67" s="53"/>
      <c r="G67" s="53"/>
      <c r="H67" s="53"/>
      <c r="I67" s="53"/>
      <c r="J67" s="53"/>
    </row>
    <row r="68" spans="1:10" s="13" customFormat="1" ht="15.95" customHeight="1" x14ac:dyDescent="0.2">
      <c r="A68" s="47"/>
      <c r="B68" s="54"/>
      <c r="C68" s="55"/>
      <c r="D68" s="55"/>
      <c r="E68" s="53"/>
      <c r="F68" s="53"/>
      <c r="G68" s="53"/>
      <c r="H68" s="53"/>
      <c r="I68" s="53"/>
      <c r="J68" s="53"/>
    </row>
    <row r="69" spans="1:10" s="13" customFormat="1" ht="15.95" customHeight="1" x14ac:dyDescent="0.2">
      <c r="A69" s="47"/>
      <c r="B69" s="54"/>
      <c r="C69" s="55"/>
      <c r="D69" s="55"/>
      <c r="E69" s="53"/>
      <c r="F69" s="53"/>
      <c r="G69" s="53"/>
      <c r="H69" s="53"/>
      <c r="I69" s="53"/>
      <c r="J69" s="53"/>
    </row>
    <row r="70" spans="1:10" s="13" customFormat="1" ht="15.95" customHeight="1" x14ac:dyDescent="0.2">
      <c r="A70" s="1"/>
      <c r="B70" s="2"/>
      <c r="C70" s="55"/>
      <c r="D70" s="55"/>
      <c r="E70" s="53"/>
      <c r="F70" s="53"/>
      <c r="G70" s="53"/>
      <c r="H70" s="53"/>
      <c r="I70" s="53"/>
      <c r="J70" s="53"/>
    </row>
    <row r="71" spans="1:10" s="13" customFormat="1" ht="15.95" customHeight="1" x14ac:dyDescent="0.2">
      <c r="A71" s="47"/>
      <c r="B71" s="54"/>
      <c r="C71" s="55"/>
      <c r="D71" s="55"/>
      <c r="E71" s="53"/>
      <c r="F71" s="53"/>
      <c r="G71" s="53"/>
      <c r="H71" s="53"/>
      <c r="I71" s="53"/>
      <c r="J71" s="53"/>
    </row>
    <row r="72" spans="1:10" s="13" customFormat="1" ht="15.95" customHeight="1" x14ac:dyDescent="0.2">
      <c r="A72" s="47"/>
      <c r="B72" s="54"/>
      <c r="C72" s="55"/>
      <c r="D72" s="55"/>
      <c r="E72" s="53"/>
      <c r="F72" s="53"/>
      <c r="G72" s="53"/>
      <c r="H72" s="53"/>
      <c r="I72" s="53"/>
      <c r="J72" s="53"/>
    </row>
    <row r="73" spans="1:10" s="44" customFormat="1" ht="15.95" customHeight="1" x14ac:dyDescent="0.2">
      <c r="A73" s="47"/>
      <c r="B73" s="54"/>
      <c r="C73" s="55"/>
      <c r="D73" s="55"/>
      <c r="E73" s="53"/>
      <c r="F73" s="53"/>
      <c r="G73" s="53"/>
      <c r="H73" s="53"/>
      <c r="I73" s="53"/>
      <c r="J73" s="53"/>
    </row>
    <row r="74" spans="1:10" s="13" customFormat="1" ht="15.95" customHeight="1" x14ac:dyDescent="0.2">
      <c r="A74" s="47"/>
      <c r="B74" s="54"/>
      <c r="C74" s="55"/>
      <c r="D74" s="55"/>
      <c r="E74" s="53"/>
      <c r="F74" s="53"/>
      <c r="G74" s="53"/>
      <c r="H74" s="53"/>
      <c r="I74" s="53"/>
      <c r="J74" s="53"/>
    </row>
    <row r="75" spans="1:10" s="13" customFormat="1" ht="15.95" customHeight="1" x14ac:dyDescent="0.2">
      <c r="A75" s="1"/>
      <c r="B75" s="2"/>
      <c r="C75" s="55"/>
      <c r="D75" s="55"/>
      <c r="E75" s="53"/>
      <c r="F75" s="53"/>
      <c r="G75" s="53"/>
      <c r="H75" s="53"/>
      <c r="I75" s="53"/>
      <c r="J75" s="53"/>
    </row>
    <row r="76" spans="1:10" s="13" customFormat="1" ht="15.95" customHeight="1" x14ac:dyDescent="0.2">
      <c r="A76" s="47"/>
      <c r="B76" s="54"/>
      <c r="C76" s="55"/>
      <c r="D76" s="55"/>
      <c r="E76" s="53"/>
      <c r="F76" s="53"/>
      <c r="G76" s="53"/>
      <c r="H76" s="53"/>
      <c r="I76" s="53"/>
      <c r="J76" s="53"/>
    </row>
    <row r="77" spans="1:10" s="13" customFormat="1" ht="15.95" customHeight="1" x14ac:dyDescent="0.2">
      <c r="A77" s="47"/>
      <c r="B77" s="54"/>
      <c r="C77" s="55"/>
      <c r="D77" s="55"/>
      <c r="E77" s="53"/>
      <c r="F77" s="53"/>
      <c r="G77" s="53"/>
      <c r="H77" s="53"/>
      <c r="I77" s="53"/>
      <c r="J77" s="53"/>
    </row>
    <row r="78" spans="1:10" s="44" customFormat="1" ht="15.95" customHeight="1" x14ac:dyDescent="0.2">
      <c r="A78" s="47"/>
      <c r="B78" s="54"/>
      <c r="C78" s="55"/>
      <c r="D78" s="55"/>
      <c r="E78" s="53"/>
      <c r="F78" s="53"/>
      <c r="G78" s="53"/>
      <c r="H78" s="53"/>
      <c r="I78" s="53"/>
      <c r="J78" s="53"/>
    </row>
    <row r="79" spans="1:10" s="13" customFormat="1" ht="15.95" customHeight="1" x14ac:dyDescent="0.2">
      <c r="A79" s="47"/>
      <c r="B79" s="54"/>
      <c r="C79" s="55"/>
      <c r="D79" s="55"/>
      <c r="E79" s="53"/>
      <c r="F79" s="53"/>
      <c r="G79" s="53"/>
      <c r="H79" s="53"/>
      <c r="I79" s="53"/>
      <c r="J79" s="53"/>
    </row>
    <row r="80" spans="1:10" s="13" customFormat="1" ht="15.95" customHeight="1" x14ac:dyDescent="0.2">
      <c r="A80" s="47"/>
      <c r="B80" s="54"/>
      <c r="C80" s="55"/>
      <c r="D80" s="55"/>
      <c r="E80" s="53"/>
      <c r="F80" s="53"/>
      <c r="G80" s="53"/>
      <c r="H80" s="53"/>
      <c r="I80" s="53"/>
      <c r="J80" s="53"/>
    </row>
    <row r="81" spans="1:10" s="13" customFormat="1" ht="15.95" customHeight="1" x14ac:dyDescent="0.2">
      <c r="A81" s="47"/>
      <c r="B81" s="54"/>
      <c r="C81" s="55"/>
      <c r="D81" s="55"/>
      <c r="E81" s="53"/>
      <c r="F81" s="53"/>
      <c r="G81" s="53"/>
      <c r="H81" s="53"/>
      <c r="I81" s="53"/>
      <c r="J81" s="53"/>
    </row>
    <row r="82" spans="1:10" s="13" customFormat="1" ht="15.95" customHeight="1" x14ac:dyDescent="0.2">
      <c r="A82" s="47"/>
      <c r="B82" s="54"/>
      <c r="C82" s="55"/>
      <c r="D82" s="55"/>
      <c r="E82" s="53"/>
      <c r="F82" s="53"/>
      <c r="G82" s="53"/>
      <c r="H82" s="53"/>
      <c r="I82" s="53"/>
      <c r="J82" s="53"/>
    </row>
    <row r="83" spans="1:10" s="13" customFormat="1" ht="15.95" customHeight="1" x14ac:dyDescent="0.2">
      <c r="A83" s="1"/>
      <c r="B83" s="2"/>
      <c r="C83" s="55"/>
      <c r="D83" s="55"/>
      <c r="E83" s="53"/>
      <c r="F83" s="53"/>
      <c r="G83" s="53"/>
      <c r="H83" s="53"/>
      <c r="I83" s="53"/>
      <c r="J83" s="53"/>
    </row>
    <row r="84" spans="1:10" s="13" customFormat="1" ht="15.95" customHeight="1" x14ac:dyDescent="0.2">
      <c r="A84" s="47"/>
      <c r="B84" s="54"/>
      <c r="C84" s="55"/>
      <c r="D84" s="55"/>
      <c r="E84" s="53"/>
      <c r="F84" s="53"/>
      <c r="G84" s="53"/>
      <c r="H84" s="53"/>
      <c r="I84" s="53"/>
      <c r="J84" s="53"/>
    </row>
    <row r="85" spans="1:10" s="13" customFormat="1" ht="15.95" customHeight="1" x14ac:dyDescent="0.2">
      <c r="A85" s="1"/>
      <c r="B85" s="1"/>
      <c r="C85" s="55"/>
      <c r="D85" s="55"/>
      <c r="E85" s="53"/>
      <c r="F85" s="53"/>
      <c r="G85" s="53"/>
      <c r="H85" s="53"/>
      <c r="I85" s="53"/>
      <c r="J85" s="53"/>
    </row>
    <row r="86" spans="1:10" s="44" customFormat="1" ht="15.95" customHeight="1" x14ac:dyDescent="0.2">
      <c r="A86" s="47"/>
      <c r="F86" s="56"/>
      <c r="G86" s="57"/>
      <c r="I86" s="57"/>
    </row>
    <row r="87" spans="1:10" s="13" customFormat="1" ht="15.95" customHeight="1" x14ac:dyDescent="0.2">
      <c r="A87" s="21"/>
      <c r="B87" s="21"/>
      <c r="C87" s="47"/>
      <c r="D87" s="47"/>
      <c r="E87" s="48"/>
      <c r="F87" s="58"/>
      <c r="G87" s="47"/>
      <c r="H87" s="58"/>
      <c r="I87" s="47"/>
      <c r="J87" s="47"/>
    </row>
    <row r="88" spans="1:10" s="22" customFormat="1" ht="15.95" customHeight="1" x14ac:dyDescent="0.2">
      <c r="A88" s="1"/>
      <c r="B88" s="2"/>
      <c r="C88" s="59"/>
      <c r="D88" s="59"/>
      <c r="E88" s="53"/>
      <c r="F88" s="53"/>
      <c r="G88" s="53"/>
      <c r="H88" s="53"/>
      <c r="I88" s="53"/>
      <c r="J88" s="53"/>
    </row>
    <row r="89" spans="1:10" s="44" customFormat="1" ht="15.95" customHeight="1" x14ac:dyDescent="0.2">
      <c r="A89" s="47"/>
      <c r="B89" s="54"/>
      <c r="C89" s="59"/>
      <c r="D89" s="59"/>
      <c r="E89" s="53"/>
      <c r="F89" s="53"/>
      <c r="G89" s="53"/>
      <c r="H89" s="53"/>
      <c r="I89" s="53"/>
      <c r="J89" s="53"/>
    </row>
    <row r="90" spans="1:10" s="44" customFormat="1" x14ac:dyDescent="0.2">
      <c r="A90" s="47"/>
      <c r="B90" s="54"/>
      <c r="C90" s="59"/>
      <c r="D90" s="59"/>
      <c r="E90" s="53"/>
      <c r="F90" s="53"/>
      <c r="G90" s="53"/>
      <c r="H90" s="53"/>
      <c r="I90" s="53"/>
      <c r="J90" s="53"/>
    </row>
    <row r="91" spans="1:10" s="44" customFormat="1" x14ac:dyDescent="0.2">
      <c r="A91" s="47"/>
      <c r="B91" s="54"/>
      <c r="C91" s="59"/>
      <c r="D91" s="59"/>
      <c r="E91" s="53"/>
      <c r="F91" s="53"/>
      <c r="G91" s="53"/>
      <c r="H91" s="53"/>
      <c r="I91" s="53"/>
      <c r="J91" s="53"/>
    </row>
    <row r="92" spans="1:10" s="44" customFormat="1" x14ac:dyDescent="0.2">
      <c r="A92" s="1"/>
      <c r="B92" s="2"/>
      <c r="C92" s="59"/>
      <c r="D92" s="59"/>
      <c r="E92" s="53"/>
      <c r="F92" s="53"/>
      <c r="G92" s="53"/>
      <c r="H92" s="53"/>
      <c r="I92" s="53"/>
      <c r="J92" s="53"/>
    </row>
    <row r="93" spans="1:10" s="44" customFormat="1" x14ac:dyDescent="0.2">
      <c r="A93" s="47"/>
      <c r="B93" s="54"/>
      <c r="C93" s="59"/>
      <c r="D93" s="59"/>
      <c r="E93" s="53"/>
      <c r="F93" s="53"/>
      <c r="G93" s="53"/>
      <c r="H93" s="53"/>
      <c r="I93" s="53"/>
      <c r="J93" s="53"/>
    </row>
    <row r="94" spans="1:10" s="44" customFormat="1" x14ac:dyDescent="0.2">
      <c r="A94" s="47"/>
      <c r="B94" s="54"/>
      <c r="C94" s="59"/>
      <c r="D94" s="59"/>
      <c r="E94" s="53"/>
      <c r="F94" s="53"/>
      <c r="G94" s="53"/>
      <c r="H94" s="53"/>
      <c r="I94" s="53"/>
      <c r="J94" s="53"/>
    </row>
    <row r="95" spans="1:10" s="44" customFormat="1" x14ac:dyDescent="0.2">
      <c r="A95" s="47"/>
      <c r="B95" s="54"/>
      <c r="C95" s="59"/>
      <c r="D95" s="59"/>
      <c r="E95" s="53"/>
      <c r="F95" s="53"/>
      <c r="G95" s="53"/>
      <c r="H95" s="53"/>
      <c r="I95" s="53"/>
      <c r="J95" s="53"/>
    </row>
    <row r="96" spans="1:10" s="44" customFormat="1" x14ac:dyDescent="0.2">
      <c r="A96" s="47"/>
      <c r="B96" s="54"/>
      <c r="C96" s="59"/>
      <c r="D96" s="59"/>
      <c r="E96" s="53"/>
      <c r="F96" s="53"/>
      <c r="G96" s="53"/>
      <c r="H96" s="53"/>
      <c r="I96" s="53"/>
      <c r="J96" s="53"/>
    </row>
    <row r="97" spans="1:10" s="44" customFormat="1" x14ac:dyDescent="0.2">
      <c r="A97" s="47"/>
      <c r="B97" s="54"/>
      <c r="C97" s="59"/>
      <c r="D97" s="59"/>
      <c r="E97" s="53"/>
      <c r="F97" s="53"/>
      <c r="G97" s="53"/>
      <c r="H97" s="53"/>
      <c r="I97" s="53"/>
      <c r="J97" s="53"/>
    </row>
    <row r="98" spans="1:10" s="44" customFormat="1" x14ac:dyDescent="0.2">
      <c r="A98" s="47"/>
      <c r="B98" s="54"/>
      <c r="C98" s="59"/>
      <c r="D98" s="59"/>
      <c r="E98" s="53"/>
      <c r="F98" s="53"/>
      <c r="G98" s="53"/>
      <c r="H98" s="53"/>
      <c r="I98" s="53"/>
      <c r="J98" s="53"/>
    </row>
    <row r="99" spans="1:10" s="44" customFormat="1" x14ac:dyDescent="0.2">
      <c r="A99" s="1"/>
      <c r="B99" s="2"/>
      <c r="C99" s="59"/>
      <c r="D99" s="59"/>
      <c r="E99" s="53"/>
      <c r="F99" s="53"/>
      <c r="G99" s="53"/>
      <c r="H99" s="53"/>
      <c r="I99" s="53"/>
      <c r="J99" s="53"/>
    </row>
    <row r="100" spans="1:10" s="44" customFormat="1" x14ac:dyDescent="0.2">
      <c r="A100" s="47"/>
      <c r="B100" s="54"/>
      <c r="C100" s="59"/>
      <c r="D100" s="59"/>
      <c r="E100" s="53"/>
      <c r="F100" s="53"/>
      <c r="G100" s="53"/>
      <c r="H100" s="53"/>
      <c r="I100" s="53"/>
      <c r="J100" s="53"/>
    </row>
    <row r="101" spans="1:10" s="44" customFormat="1" x14ac:dyDescent="0.2">
      <c r="A101" s="47"/>
      <c r="B101" s="54"/>
      <c r="C101" s="59"/>
      <c r="D101" s="59"/>
      <c r="E101" s="53"/>
      <c r="F101" s="53"/>
      <c r="G101" s="53"/>
      <c r="H101" s="53"/>
      <c r="I101" s="53"/>
      <c r="J101" s="53"/>
    </row>
    <row r="102" spans="1:10" s="44" customFormat="1" x14ac:dyDescent="0.2">
      <c r="A102" s="47"/>
      <c r="B102" s="54"/>
      <c r="C102" s="59"/>
      <c r="D102" s="59"/>
      <c r="E102" s="53"/>
      <c r="F102" s="53"/>
      <c r="G102" s="53"/>
      <c r="H102" s="53"/>
      <c r="I102" s="53"/>
      <c r="J102" s="53"/>
    </row>
    <row r="103" spans="1:10" s="44" customFormat="1" x14ac:dyDescent="0.2">
      <c r="A103" s="47"/>
      <c r="B103" s="54"/>
      <c r="C103" s="59"/>
      <c r="D103" s="59"/>
      <c r="E103" s="53"/>
      <c r="F103" s="53"/>
      <c r="G103" s="53"/>
      <c r="H103" s="53"/>
      <c r="I103" s="53"/>
      <c r="J103" s="53"/>
    </row>
    <row r="104" spans="1:10" s="44" customFormat="1" x14ac:dyDescent="0.2">
      <c r="A104" s="47"/>
      <c r="B104" s="54"/>
      <c r="C104" s="59"/>
      <c r="D104" s="59"/>
      <c r="E104" s="53"/>
      <c r="F104" s="53"/>
      <c r="G104" s="53"/>
      <c r="H104" s="53"/>
      <c r="I104" s="53"/>
      <c r="J104" s="53"/>
    </row>
    <row r="105" spans="1:10" s="44" customFormat="1" x14ac:dyDescent="0.2">
      <c r="A105" s="1"/>
      <c r="B105" s="2"/>
      <c r="C105" s="59"/>
      <c r="D105" s="59"/>
      <c r="E105" s="53"/>
      <c r="F105" s="53"/>
      <c r="G105" s="53"/>
      <c r="H105" s="53"/>
      <c r="I105" s="53"/>
      <c r="J105" s="53"/>
    </row>
    <row r="106" spans="1:10" s="44" customFormat="1" x14ac:dyDescent="0.2">
      <c r="A106" s="47"/>
      <c r="B106" s="54"/>
      <c r="C106" s="59"/>
      <c r="D106" s="59"/>
      <c r="E106" s="53"/>
      <c r="F106" s="53"/>
      <c r="G106" s="53"/>
      <c r="H106" s="53"/>
      <c r="I106" s="53"/>
      <c r="J106" s="53"/>
    </row>
    <row r="107" spans="1:10" s="44" customFormat="1" x14ac:dyDescent="0.2">
      <c r="A107" s="47"/>
      <c r="B107" s="54"/>
      <c r="C107" s="59"/>
      <c r="D107" s="59"/>
      <c r="E107" s="53"/>
      <c r="F107" s="53"/>
      <c r="G107" s="53"/>
      <c r="H107" s="53"/>
      <c r="I107" s="53"/>
      <c r="J107" s="53"/>
    </row>
    <row r="108" spans="1:10" s="44" customFormat="1" x14ac:dyDescent="0.2">
      <c r="A108" s="47"/>
      <c r="B108" s="54"/>
      <c r="C108" s="59"/>
      <c r="D108" s="59"/>
      <c r="E108" s="53"/>
      <c r="F108" s="53"/>
      <c r="G108" s="53"/>
      <c r="H108" s="53"/>
      <c r="I108" s="53"/>
      <c r="J108" s="53"/>
    </row>
    <row r="109" spans="1:10" s="44" customFormat="1" x14ac:dyDescent="0.2">
      <c r="A109" s="47"/>
      <c r="B109" s="54"/>
      <c r="C109" s="59"/>
      <c r="D109" s="59"/>
      <c r="E109" s="53"/>
      <c r="F109" s="53"/>
      <c r="G109" s="53"/>
      <c r="H109" s="53"/>
      <c r="I109" s="53"/>
      <c r="J109" s="53"/>
    </row>
    <row r="110" spans="1:10" s="44" customFormat="1" x14ac:dyDescent="0.2">
      <c r="A110" s="1"/>
      <c r="B110" s="2"/>
      <c r="C110" s="59"/>
      <c r="D110" s="59"/>
      <c r="E110" s="53"/>
      <c r="F110" s="53"/>
      <c r="G110" s="53"/>
      <c r="H110" s="53"/>
      <c r="I110" s="53"/>
      <c r="J110" s="53"/>
    </row>
    <row r="111" spans="1:10" s="44" customFormat="1" x14ac:dyDescent="0.2">
      <c r="A111" s="47"/>
      <c r="B111" s="54"/>
      <c r="C111" s="59"/>
      <c r="D111" s="59"/>
      <c r="E111" s="53"/>
      <c r="F111" s="53"/>
      <c r="G111" s="53"/>
      <c r="H111" s="53"/>
      <c r="I111" s="53"/>
      <c r="J111" s="53"/>
    </row>
    <row r="112" spans="1:10" s="44" customFormat="1" x14ac:dyDescent="0.2">
      <c r="A112" s="47"/>
      <c r="B112" s="54"/>
      <c r="C112" s="59"/>
      <c r="D112" s="59"/>
      <c r="E112" s="53"/>
      <c r="F112" s="53"/>
      <c r="G112" s="53"/>
      <c r="H112" s="53"/>
      <c r="I112" s="53"/>
      <c r="J112" s="53"/>
    </row>
    <row r="113" spans="1:10" s="44" customFormat="1" x14ac:dyDescent="0.2">
      <c r="A113" s="47"/>
      <c r="B113" s="54"/>
      <c r="C113" s="59"/>
      <c r="D113" s="59"/>
      <c r="E113" s="53"/>
      <c r="F113" s="53"/>
      <c r="G113" s="53"/>
      <c r="H113" s="53"/>
      <c r="I113" s="53"/>
      <c r="J113" s="53"/>
    </row>
    <row r="114" spans="1:10" s="44" customFormat="1" x14ac:dyDescent="0.2">
      <c r="A114" s="47"/>
      <c r="B114" s="54"/>
      <c r="C114" s="59"/>
      <c r="D114" s="59"/>
      <c r="E114" s="53"/>
      <c r="F114" s="53"/>
      <c r="G114" s="53"/>
      <c r="H114" s="53"/>
      <c r="I114" s="53"/>
      <c r="J114" s="53"/>
    </row>
    <row r="115" spans="1:10" s="44" customFormat="1" x14ac:dyDescent="0.2">
      <c r="A115" s="47"/>
      <c r="B115" s="54"/>
      <c r="C115" s="59"/>
      <c r="D115" s="59"/>
      <c r="E115" s="53"/>
      <c r="F115" s="53"/>
      <c r="G115" s="53"/>
      <c r="H115" s="53"/>
      <c r="I115" s="53"/>
      <c r="J115" s="53"/>
    </row>
    <row r="116" spans="1:10" s="44" customFormat="1" x14ac:dyDescent="0.2">
      <c r="A116" s="47"/>
      <c r="B116" s="54"/>
      <c r="C116" s="59"/>
      <c r="D116" s="59"/>
      <c r="E116" s="53"/>
      <c r="F116" s="53"/>
      <c r="G116" s="53"/>
      <c r="H116" s="53"/>
      <c r="I116" s="53"/>
      <c r="J116" s="53"/>
    </row>
    <row r="117" spans="1:10" s="44" customFormat="1" x14ac:dyDescent="0.2">
      <c r="A117" s="47"/>
      <c r="B117" s="54"/>
      <c r="C117" s="59"/>
      <c r="D117" s="59"/>
      <c r="E117" s="53"/>
      <c r="F117" s="53"/>
      <c r="G117" s="53"/>
      <c r="H117" s="53"/>
      <c r="I117" s="53"/>
      <c r="J117" s="53"/>
    </row>
    <row r="118" spans="1:10" s="44" customFormat="1" x14ac:dyDescent="0.2">
      <c r="A118" s="1"/>
      <c r="B118" s="2"/>
      <c r="C118" s="59"/>
      <c r="D118" s="59"/>
      <c r="E118" s="53"/>
      <c r="F118" s="53"/>
      <c r="G118" s="53"/>
      <c r="H118" s="53"/>
      <c r="I118" s="53"/>
      <c r="J118" s="53"/>
    </row>
    <row r="119" spans="1:10" s="44" customFormat="1" x14ac:dyDescent="0.2">
      <c r="A119" s="47"/>
      <c r="B119" s="54"/>
      <c r="C119" s="59"/>
      <c r="D119" s="59"/>
      <c r="E119" s="53"/>
      <c r="F119" s="53"/>
      <c r="G119" s="53"/>
      <c r="H119" s="53"/>
      <c r="I119" s="53"/>
      <c r="J119" s="53"/>
    </row>
    <row r="120" spans="1:10" s="44" customFormat="1" x14ac:dyDescent="0.2">
      <c r="A120" s="1"/>
      <c r="B120" s="1"/>
      <c r="C120" s="59"/>
      <c r="D120" s="59"/>
      <c r="E120" s="53"/>
      <c r="F120" s="53"/>
      <c r="G120" s="53"/>
      <c r="H120" s="53"/>
      <c r="I120" s="53"/>
      <c r="J120" s="53"/>
    </row>
    <row r="121" spans="1:10" s="44" customFormat="1" x14ac:dyDescent="0.2">
      <c r="A121" s="47"/>
      <c r="F121" s="56"/>
      <c r="G121" s="57"/>
      <c r="I121" s="57"/>
    </row>
    <row r="122" spans="1:10" s="44" customFormat="1" x14ac:dyDescent="0.2">
      <c r="A122" s="47"/>
      <c r="F122" s="56"/>
      <c r="G122" s="57"/>
      <c r="I122" s="57"/>
    </row>
    <row r="123" spans="1:10" s="44" customFormat="1" x14ac:dyDescent="0.2">
      <c r="A123" s="47"/>
      <c r="F123" s="56"/>
      <c r="G123" s="57"/>
      <c r="I123" s="57"/>
    </row>
    <row r="124" spans="1:10" s="44" customFormat="1" x14ac:dyDescent="0.2">
      <c r="A124" s="47"/>
      <c r="F124" s="56"/>
      <c r="G124" s="57"/>
      <c r="I124" s="57"/>
    </row>
    <row r="125" spans="1:10" s="44" customFormat="1" x14ac:dyDescent="0.2">
      <c r="A125" s="47"/>
      <c r="F125" s="56"/>
      <c r="G125" s="57"/>
      <c r="I125" s="57"/>
    </row>
    <row r="126" spans="1:10" s="44" customFormat="1" x14ac:dyDescent="0.2">
      <c r="A126" s="47"/>
      <c r="F126" s="56"/>
      <c r="G126" s="57"/>
      <c r="I126" s="57"/>
    </row>
    <row r="127" spans="1:10" s="44" customFormat="1" x14ac:dyDescent="0.2">
      <c r="A127" s="47"/>
      <c r="F127" s="56"/>
      <c r="G127" s="57"/>
      <c r="I127" s="57"/>
    </row>
    <row r="128" spans="1:10" s="44" customFormat="1" x14ac:dyDescent="0.2">
      <c r="A128" s="47"/>
      <c r="F128" s="56"/>
      <c r="G128" s="57"/>
      <c r="I128" s="57"/>
    </row>
    <row r="129" spans="1:9" s="44" customFormat="1" x14ac:dyDescent="0.2">
      <c r="A129" s="47"/>
      <c r="F129" s="56"/>
      <c r="G129" s="57"/>
      <c r="I129" s="57"/>
    </row>
    <row r="130" spans="1:9" s="44" customFormat="1" x14ac:dyDescent="0.2">
      <c r="A130" s="47"/>
      <c r="F130" s="56"/>
      <c r="G130" s="57"/>
      <c r="I130" s="57"/>
    </row>
    <row r="131" spans="1:9" s="44" customFormat="1" x14ac:dyDescent="0.2">
      <c r="A131" s="47"/>
      <c r="F131" s="56"/>
      <c r="G131" s="57"/>
      <c r="I131" s="57"/>
    </row>
    <row r="132" spans="1:9" s="44" customFormat="1" x14ac:dyDescent="0.2">
      <c r="A132" s="47"/>
      <c r="F132" s="56"/>
      <c r="G132" s="57"/>
      <c r="I132" s="57"/>
    </row>
    <row r="133" spans="1:9" s="44" customFormat="1" x14ac:dyDescent="0.2">
      <c r="A133" s="47"/>
      <c r="F133" s="56"/>
      <c r="G133" s="57"/>
      <c r="I133" s="57"/>
    </row>
    <row r="134" spans="1:9" s="44" customFormat="1" x14ac:dyDescent="0.2">
      <c r="A134" s="47"/>
      <c r="F134" s="56"/>
      <c r="G134" s="57"/>
      <c r="I134" s="57"/>
    </row>
    <row r="135" spans="1:9" s="44" customFormat="1" x14ac:dyDescent="0.2">
      <c r="A135" s="47"/>
      <c r="F135" s="56"/>
      <c r="G135" s="57"/>
      <c r="I135" s="57"/>
    </row>
    <row r="136" spans="1:9" s="44" customFormat="1" x14ac:dyDescent="0.2">
      <c r="A136" s="47"/>
      <c r="F136" s="56"/>
      <c r="G136" s="57"/>
      <c r="I136" s="57"/>
    </row>
    <row r="137" spans="1:9" s="44" customFormat="1" x14ac:dyDescent="0.2">
      <c r="A137" s="47"/>
      <c r="F137" s="56"/>
      <c r="G137" s="57"/>
      <c r="I137" s="57"/>
    </row>
    <row r="138" spans="1:9" s="44" customFormat="1" x14ac:dyDescent="0.2">
      <c r="A138" s="47"/>
      <c r="F138" s="56"/>
      <c r="G138" s="57"/>
      <c r="I138" s="57"/>
    </row>
    <row r="139" spans="1:9" s="44" customFormat="1" x14ac:dyDescent="0.2">
      <c r="A139" s="47"/>
      <c r="F139" s="56"/>
      <c r="G139" s="57"/>
      <c r="I139" s="57"/>
    </row>
    <row r="140" spans="1:9" s="44" customFormat="1" x14ac:dyDescent="0.2">
      <c r="A140" s="47"/>
      <c r="F140" s="56"/>
      <c r="G140" s="57"/>
      <c r="I140" s="57"/>
    </row>
    <row r="141" spans="1:9" s="44" customFormat="1" x14ac:dyDescent="0.2">
      <c r="A141" s="47"/>
      <c r="F141" s="56"/>
      <c r="G141" s="57"/>
      <c r="I141" s="57"/>
    </row>
    <row r="142" spans="1:9" s="44" customFormat="1" x14ac:dyDescent="0.2">
      <c r="A142" s="47"/>
      <c r="F142" s="56"/>
      <c r="G142" s="57"/>
      <c r="I142" s="57"/>
    </row>
    <row r="143" spans="1:9" s="44" customFormat="1" x14ac:dyDescent="0.2">
      <c r="A143" s="47"/>
      <c r="F143" s="56"/>
      <c r="G143" s="57"/>
      <c r="I143" s="57"/>
    </row>
    <row r="144" spans="1:9" s="44" customFormat="1" x14ac:dyDescent="0.2">
      <c r="A144" s="47"/>
      <c r="F144" s="56"/>
      <c r="G144" s="57"/>
      <c r="I144" s="57"/>
    </row>
    <row r="145" spans="1:9" s="44" customFormat="1" x14ac:dyDescent="0.2">
      <c r="A145" s="47"/>
      <c r="F145" s="56"/>
      <c r="G145" s="57"/>
      <c r="I145" s="57"/>
    </row>
    <row r="146" spans="1:9" s="44" customFormat="1" x14ac:dyDescent="0.2">
      <c r="A146" s="47"/>
      <c r="F146" s="56"/>
      <c r="G146" s="57"/>
      <c r="I146" s="57"/>
    </row>
    <row r="147" spans="1:9" s="44" customFormat="1" x14ac:dyDescent="0.2">
      <c r="A147" s="47"/>
      <c r="F147" s="56"/>
      <c r="G147" s="57"/>
      <c r="I147" s="57"/>
    </row>
    <row r="148" spans="1:9" s="44" customFormat="1" x14ac:dyDescent="0.2">
      <c r="A148" s="47"/>
      <c r="F148" s="56"/>
      <c r="G148" s="57"/>
      <c r="I148" s="57"/>
    </row>
    <row r="149" spans="1:9" s="44" customFormat="1" x14ac:dyDescent="0.2">
      <c r="A149" s="47"/>
      <c r="F149" s="56"/>
      <c r="G149" s="57"/>
      <c r="I149" s="57"/>
    </row>
    <row r="150" spans="1:9" s="44" customFormat="1" x14ac:dyDescent="0.2">
      <c r="A150" s="47"/>
      <c r="F150" s="56"/>
      <c r="G150" s="57"/>
      <c r="I150" s="57"/>
    </row>
  </sheetData>
  <mergeCells count="15">
    <mergeCell ref="A43:K43"/>
    <mergeCell ref="A44:K44"/>
    <mergeCell ref="A45:K45"/>
    <mergeCell ref="G3:G4"/>
    <mergeCell ref="H3:H4"/>
    <mergeCell ref="I3:I4"/>
    <mergeCell ref="J3:J4"/>
    <mergeCell ref="A1:K1"/>
    <mergeCell ref="A2:K2"/>
    <mergeCell ref="A3:B4"/>
    <mergeCell ref="C3:C4"/>
    <mergeCell ref="D3:D4"/>
    <mergeCell ref="E3:E4"/>
    <mergeCell ref="F3:F4"/>
    <mergeCell ref="K3:K4"/>
  </mergeCells>
  <printOptions horizontalCentered="1" verticalCentered="1"/>
  <pageMargins left="0" right="0" top="0.19652777777777777" bottom="0.19652777777777777" header="0.51180555555555562" footer="0.51180555555555562"/>
  <pageSetup paperSize="9" scale="71" firstPageNumber="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zoomScale="70" zoomScaleNormal="70" zoomScaleSheetLayoutView="50" workbookViewId="0">
      <selection sqref="A1:K1"/>
    </sheetView>
  </sheetViews>
  <sheetFormatPr defaultColWidth="13.7109375" defaultRowHeight="12.75" x14ac:dyDescent="0.2"/>
  <cols>
    <col min="1" max="1" width="10.7109375" style="52" customWidth="1"/>
    <col min="2" max="2" width="30.7109375" style="43" customWidth="1"/>
    <col min="3" max="5" width="13.7109375" style="43"/>
    <col min="6" max="6" width="13.7109375" style="60"/>
    <col min="7" max="7" width="13.7109375" style="57"/>
    <col min="8" max="8" width="13.7109375" style="43"/>
    <col min="9" max="9" width="13.7109375" style="57"/>
    <col min="10" max="16384" width="13.7109375" style="43"/>
  </cols>
  <sheetData>
    <row r="1" spans="1:12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39.950000000000003" customHeight="1" x14ac:dyDescent="0.2">
      <c r="A2" s="39" t="s">
        <v>102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s="5" customFormat="1" ht="15.95" customHeight="1" x14ac:dyDescent="0.2">
      <c r="A3" s="32" t="s">
        <v>72</v>
      </c>
      <c r="B3" s="32"/>
      <c r="C3" s="36" t="s">
        <v>51</v>
      </c>
      <c r="D3" s="32" t="s">
        <v>52</v>
      </c>
      <c r="E3" s="32" t="s">
        <v>54</v>
      </c>
      <c r="F3" s="32" t="s">
        <v>55</v>
      </c>
      <c r="G3" s="32" t="s">
        <v>57</v>
      </c>
      <c r="H3" s="32" t="s">
        <v>58</v>
      </c>
      <c r="I3" s="32" t="s">
        <v>59</v>
      </c>
      <c r="J3" s="32" t="s">
        <v>60</v>
      </c>
      <c r="K3" s="32" t="s">
        <v>61</v>
      </c>
    </row>
    <row r="4" spans="1:12" s="5" customFormat="1" ht="15.95" customHeight="1" x14ac:dyDescent="0.2">
      <c r="A4" s="32"/>
      <c r="B4" s="32"/>
      <c r="C4" s="36"/>
      <c r="D4" s="32"/>
      <c r="E4" s="32"/>
      <c r="F4" s="32"/>
      <c r="G4" s="32"/>
      <c r="H4" s="32"/>
      <c r="I4" s="32"/>
      <c r="J4" s="32"/>
      <c r="K4" s="32"/>
    </row>
    <row r="5" spans="1:12" s="44" customFormat="1" ht="15.95" customHeight="1" x14ac:dyDescent="0.2">
      <c r="A5" s="6" t="s">
        <v>27</v>
      </c>
      <c r="B5" s="7" t="s">
        <v>28</v>
      </c>
      <c r="C5" s="19"/>
      <c r="D5" s="7"/>
      <c r="E5" s="7"/>
      <c r="F5" s="7"/>
      <c r="G5" s="7"/>
      <c r="H5" s="7"/>
      <c r="I5" s="7"/>
      <c r="J5" s="7"/>
      <c r="K5" s="7"/>
    </row>
    <row r="6" spans="1:12" s="13" customFormat="1" ht="15.95" customHeight="1" x14ac:dyDescent="0.2">
      <c r="A6" s="8" t="s">
        <v>29</v>
      </c>
      <c r="B6" s="9" t="s">
        <v>96</v>
      </c>
      <c r="C6" s="10">
        <v>3.1</v>
      </c>
      <c r="D6" s="11">
        <v>6.2</v>
      </c>
      <c r="E6" s="11">
        <v>9.3000000000000007</v>
      </c>
      <c r="F6" s="11">
        <v>9.3000000000000007</v>
      </c>
      <c r="G6" s="11">
        <v>12.4</v>
      </c>
      <c r="H6" s="11">
        <v>12.4</v>
      </c>
      <c r="I6" s="11">
        <v>15.5</v>
      </c>
      <c r="J6" s="11">
        <v>18.600000000000001</v>
      </c>
      <c r="K6" s="11">
        <v>1.6</v>
      </c>
    </row>
    <row r="7" spans="1:12" s="13" customFormat="1" ht="15.95" customHeight="1" x14ac:dyDescent="0.2">
      <c r="A7" s="8" t="s">
        <v>31</v>
      </c>
      <c r="B7" s="9" t="s">
        <v>1</v>
      </c>
      <c r="C7" s="10">
        <v>3.7</v>
      </c>
      <c r="D7" s="11">
        <v>7.4</v>
      </c>
      <c r="E7" s="11">
        <v>11.1</v>
      </c>
      <c r="F7" s="11">
        <v>11.1</v>
      </c>
      <c r="G7" s="11">
        <v>14.8</v>
      </c>
      <c r="H7" s="11">
        <v>14.8</v>
      </c>
      <c r="I7" s="11">
        <v>18.5</v>
      </c>
      <c r="J7" s="11">
        <v>22.2</v>
      </c>
      <c r="K7" s="11">
        <v>1.9</v>
      </c>
    </row>
    <row r="8" spans="1:12" s="13" customFormat="1" ht="15.95" customHeight="1" x14ac:dyDescent="0.2">
      <c r="A8" s="8" t="s">
        <v>32</v>
      </c>
      <c r="B8" s="9" t="s">
        <v>2</v>
      </c>
      <c r="C8" s="10">
        <v>2.8</v>
      </c>
      <c r="D8" s="11">
        <v>5.6</v>
      </c>
      <c r="E8" s="11">
        <v>8.4</v>
      </c>
      <c r="F8" s="11">
        <v>8.4</v>
      </c>
      <c r="G8" s="11">
        <v>11.2</v>
      </c>
      <c r="H8" s="11">
        <v>11.2</v>
      </c>
      <c r="I8" s="11">
        <v>14</v>
      </c>
      <c r="J8" s="11">
        <v>16.8</v>
      </c>
      <c r="K8" s="11">
        <v>1.4</v>
      </c>
    </row>
    <row r="9" spans="1:12" s="13" customFormat="1" ht="15.95" customHeight="1" x14ac:dyDescent="0.2">
      <c r="A9" s="14"/>
      <c r="B9" s="15"/>
      <c r="C9" s="16"/>
      <c r="D9" s="17"/>
      <c r="E9" s="17"/>
      <c r="F9" s="17"/>
      <c r="G9" s="17"/>
      <c r="H9" s="17"/>
      <c r="I9" s="17"/>
      <c r="J9" s="17"/>
      <c r="K9" s="17"/>
    </row>
    <row r="10" spans="1:12" s="44" customFormat="1" ht="15.95" customHeight="1" x14ac:dyDescent="0.2">
      <c r="A10" s="6" t="s">
        <v>33</v>
      </c>
      <c r="B10" s="7" t="s">
        <v>34</v>
      </c>
      <c r="C10" s="19"/>
      <c r="D10" s="7"/>
      <c r="E10" s="7"/>
      <c r="F10" s="7"/>
      <c r="G10" s="7"/>
      <c r="H10" s="7"/>
      <c r="I10" s="7"/>
      <c r="J10" s="7"/>
      <c r="K10" s="7"/>
    </row>
    <row r="11" spans="1:12" s="13" customFormat="1" ht="15.95" customHeight="1" x14ac:dyDescent="0.2">
      <c r="A11" s="8" t="s">
        <v>29</v>
      </c>
      <c r="B11" s="9" t="s">
        <v>101</v>
      </c>
      <c r="C11" s="10" t="s">
        <v>30</v>
      </c>
      <c r="D11" s="11" t="s">
        <v>30</v>
      </c>
      <c r="E11" s="11" t="s">
        <v>30</v>
      </c>
      <c r="F11" s="11" t="s">
        <v>30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2"/>
    </row>
    <row r="12" spans="1:12" s="13" customFormat="1" ht="15.95" customHeight="1" x14ac:dyDescent="0.2">
      <c r="A12" s="8" t="s">
        <v>31</v>
      </c>
      <c r="B12" s="9" t="s">
        <v>4</v>
      </c>
      <c r="C12" s="10">
        <v>2.2000000000000002</v>
      </c>
      <c r="D12" s="11">
        <v>4.4000000000000004</v>
      </c>
      <c r="E12" s="11">
        <v>3.3</v>
      </c>
      <c r="F12" s="11">
        <v>6.6</v>
      </c>
      <c r="G12" s="11">
        <v>4.4000000000000004</v>
      </c>
      <c r="H12" s="11">
        <v>8.8000000000000007</v>
      </c>
      <c r="I12" s="11">
        <v>11</v>
      </c>
      <c r="J12" s="11">
        <v>13.2</v>
      </c>
      <c r="K12" s="11">
        <v>1.1000000000000001</v>
      </c>
    </row>
    <row r="13" spans="1:12" s="13" customFormat="1" ht="15.95" customHeight="1" x14ac:dyDescent="0.2">
      <c r="A13" s="8" t="s">
        <v>32</v>
      </c>
      <c r="B13" s="9" t="s">
        <v>5</v>
      </c>
      <c r="C13" s="10">
        <v>2.9</v>
      </c>
      <c r="D13" s="11">
        <v>5.8</v>
      </c>
      <c r="E13" s="11">
        <v>4.3499999999999996</v>
      </c>
      <c r="F13" s="11">
        <v>8.6999999999999993</v>
      </c>
      <c r="G13" s="11">
        <v>5.8</v>
      </c>
      <c r="H13" s="11">
        <v>11.6</v>
      </c>
      <c r="I13" s="11">
        <v>14.5</v>
      </c>
      <c r="J13" s="11">
        <v>17.399999999999999</v>
      </c>
      <c r="K13" s="11">
        <v>1.5</v>
      </c>
    </row>
    <row r="14" spans="1:12" s="13" customFormat="1" ht="15.95" customHeight="1" x14ac:dyDescent="0.2">
      <c r="A14" s="8" t="s">
        <v>35</v>
      </c>
      <c r="B14" s="9" t="s">
        <v>6</v>
      </c>
      <c r="C14" s="10">
        <v>3.2</v>
      </c>
      <c r="D14" s="11">
        <v>6.4</v>
      </c>
      <c r="E14" s="11">
        <v>4.8</v>
      </c>
      <c r="F14" s="11">
        <v>9.6</v>
      </c>
      <c r="G14" s="11">
        <v>6.4</v>
      </c>
      <c r="H14" s="11">
        <v>12.8</v>
      </c>
      <c r="I14" s="11">
        <v>16</v>
      </c>
      <c r="J14" s="11">
        <v>19.2</v>
      </c>
      <c r="K14" s="11">
        <v>1.6</v>
      </c>
    </row>
    <row r="15" spans="1:12" s="13" customFormat="1" ht="15.95" customHeight="1" x14ac:dyDescent="0.2">
      <c r="A15" s="8" t="s">
        <v>36</v>
      </c>
      <c r="B15" s="9" t="s">
        <v>7</v>
      </c>
      <c r="C15" s="10">
        <v>3.2</v>
      </c>
      <c r="D15" s="11">
        <v>6.4</v>
      </c>
      <c r="E15" s="11">
        <v>4.8</v>
      </c>
      <c r="F15" s="11">
        <v>9.6</v>
      </c>
      <c r="G15" s="11">
        <v>6.4</v>
      </c>
      <c r="H15" s="11">
        <v>12.8</v>
      </c>
      <c r="I15" s="11">
        <v>16</v>
      </c>
      <c r="J15" s="11">
        <v>19.2</v>
      </c>
      <c r="K15" s="11">
        <v>1.6</v>
      </c>
    </row>
    <row r="16" spans="1:12" s="13" customFormat="1" ht="15.95" customHeight="1" x14ac:dyDescent="0.2">
      <c r="A16" s="8" t="s">
        <v>37</v>
      </c>
      <c r="B16" s="9" t="s">
        <v>8</v>
      </c>
      <c r="C16" s="10">
        <v>3.2</v>
      </c>
      <c r="D16" s="11">
        <v>6.4</v>
      </c>
      <c r="E16" s="11">
        <v>4.8</v>
      </c>
      <c r="F16" s="11">
        <v>9.6</v>
      </c>
      <c r="G16" s="11">
        <v>6.4</v>
      </c>
      <c r="H16" s="11">
        <v>12.8</v>
      </c>
      <c r="I16" s="11">
        <v>16</v>
      </c>
      <c r="J16" s="11">
        <v>19.2</v>
      </c>
      <c r="K16" s="11">
        <v>1.6</v>
      </c>
    </row>
    <row r="17" spans="1:11" s="13" customFormat="1" ht="15.95" customHeight="1" x14ac:dyDescent="0.2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</row>
    <row r="18" spans="1:11" s="44" customFormat="1" ht="15.95" customHeight="1" x14ac:dyDescent="0.2">
      <c r="A18" s="6" t="s">
        <v>38</v>
      </c>
      <c r="B18" s="7" t="s">
        <v>39</v>
      </c>
      <c r="C18" s="19"/>
      <c r="D18" s="7"/>
      <c r="E18" s="7"/>
      <c r="F18" s="7"/>
      <c r="G18" s="7"/>
      <c r="H18" s="7"/>
      <c r="I18" s="7"/>
      <c r="J18" s="7"/>
      <c r="K18" s="7"/>
    </row>
    <row r="19" spans="1:11" s="13" customFormat="1" ht="15.95" customHeight="1" x14ac:dyDescent="0.2">
      <c r="A19" s="8" t="s">
        <v>29</v>
      </c>
      <c r="B19" s="9" t="s">
        <v>9</v>
      </c>
      <c r="C19" s="10">
        <v>2.8</v>
      </c>
      <c r="D19" s="11">
        <v>5.6</v>
      </c>
      <c r="E19" s="11">
        <v>4.2</v>
      </c>
      <c r="F19" s="11">
        <v>8.4</v>
      </c>
      <c r="G19" s="11">
        <v>5.6</v>
      </c>
      <c r="H19" s="11">
        <v>11.2</v>
      </c>
      <c r="I19" s="11">
        <v>14</v>
      </c>
      <c r="J19" s="11">
        <v>16.8</v>
      </c>
      <c r="K19" s="11">
        <v>1.4</v>
      </c>
    </row>
    <row r="20" spans="1:11" s="13" customFormat="1" ht="15.95" customHeight="1" x14ac:dyDescent="0.2">
      <c r="A20" s="8" t="s">
        <v>31</v>
      </c>
      <c r="B20" s="9" t="s">
        <v>10</v>
      </c>
      <c r="C20" s="10">
        <v>2.8</v>
      </c>
      <c r="D20" s="11">
        <v>5.6</v>
      </c>
      <c r="E20" s="11">
        <v>4.2</v>
      </c>
      <c r="F20" s="11">
        <v>8.4</v>
      </c>
      <c r="G20" s="11">
        <v>5.6</v>
      </c>
      <c r="H20" s="11">
        <v>11.2</v>
      </c>
      <c r="I20" s="11">
        <v>14</v>
      </c>
      <c r="J20" s="11">
        <v>16.8</v>
      </c>
      <c r="K20" s="11">
        <v>1.4</v>
      </c>
    </row>
    <row r="21" spans="1:11" s="13" customFormat="1" ht="15.95" customHeight="1" x14ac:dyDescent="0.2">
      <c r="A21" s="8" t="s">
        <v>32</v>
      </c>
      <c r="B21" s="9" t="s">
        <v>11</v>
      </c>
      <c r="C21" s="10">
        <v>3</v>
      </c>
      <c r="D21" s="11">
        <v>6</v>
      </c>
      <c r="E21" s="11">
        <v>4.5999999999999996</v>
      </c>
      <c r="F21" s="11">
        <v>9</v>
      </c>
      <c r="G21" s="11">
        <v>6</v>
      </c>
      <c r="H21" s="11">
        <v>12</v>
      </c>
      <c r="I21" s="11">
        <v>15</v>
      </c>
      <c r="J21" s="11">
        <v>18</v>
      </c>
      <c r="K21" s="11">
        <v>1.6</v>
      </c>
    </row>
    <row r="22" spans="1:11" s="13" customFormat="1" ht="15.95" customHeight="1" x14ac:dyDescent="0.2">
      <c r="A22" s="8" t="s">
        <v>35</v>
      </c>
      <c r="B22" s="9" t="s">
        <v>12</v>
      </c>
      <c r="C22" s="10">
        <v>3</v>
      </c>
      <c r="D22" s="11">
        <v>6</v>
      </c>
      <c r="E22" s="11">
        <v>4.5999999999999996</v>
      </c>
      <c r="F22" s="11">
        <v>9</v>
      </c>
      <c r="G22" s="11">
        <v>6</v>
      </c>
      <c r="H22" s="11">
        <v>12</v>
      </c>
      <c r="I22" s="11">
        <v>15</v>
      </c>
      <c r="J22" s="11">
        <v>18</v>
      </c>
      <c r="K22" s="11">
        <v>1.6</v>
      </c>
    </row>
    <row r="23" spans="1:11" s="13" customFormat="1" ht="15.95" customHeight="1" x14ac:dyDescent="0.2">
      <c r="A23" s="8" t="s">
        <v>36</v>
      </c>
      <c r="B23" s="9" t="s">
        <v>13</v>
      </c>
      <c r="C23" s="10">
        <v>3</v>
      </c>
      <c r="D23" s="11">
        <v>6</v>
      </c>
      <c r="E23" s="11">
        <v>4.5999999999999996</v>
      </c>
      <c r="F23" s="11">
        <v>9</v>
      </c>
      <c r="G23" s="11">
        <v>6</v>
      </c>
      <c r="H23" s="11">
        <v>12</v>
      </c>
      <c r="I23" s="11">
        <v>15</v>
      </c>
      <c r="J23" s="11">
        <v>18</v>
      </c>
      <c r="K23" s="11">
        <v>1.6</v>
      </c>
    </row>
    <row r="24" spans="1:11" s="13" customFormat="1" ht="15.95" customHeight="1" x14ac:dyDescent="0.2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</row>
    <row r="25" spans="1:11" s="44" customFormat="1" ht="15.95" customHeight="1" x14ac:dyDescent="0.2">
      <c r="A25" s="6" t="s">
        <v>40</v>
      </c>
      <c r="B25" s="7" t="s">
        <v>41</v>
      </c>
      <c r="C25" s="19"/>
      <c r="D25" s="7"/>
      <c r="E25" s="7"/>
      <c r="F25" s="7"/>
      <c r="G25" s="7"/>
      <c r="H25" s="7"/>
      <c r="I25" s="7"/>
      <c r="J25" s="28"/>
      <c r="K25" s="28"/>
    </row>
    <row r="26" spans="1:11" s="13" customFormat="1" ht="15.95" customHeight="1" x14ac:dyDescent="0.2">
      <c r="A26" s="8" t="s">
        <v>29</v>
      </c>
      <c r="B26" s="9" t="s">
        <v>14</v>
      </c>
      <c r="C26" s="10">
        <v>2.6</v>
      </c>
      <c r="D26" s="11">
        <v>5.2</v>
      </c>
      <c r="E26" s="11">
        <v>3.9</v>
      </c>
      <c r="F26" s="11">
        <v>7.8</v>
      </c>
      <c r="G26" s="11">
        <v>5.2</v>
      </c>
      <c r="H26" s="11">
        <v>10.4</v>
      </c>
      <c r="I26" s="11">
        <v>13</v>
      </c>
      <c r="J26" s="11">
        <v>15.6</v>
      </c>
      <c r="K26" s="11">
        <v>1.3</v>
      </c>
    </row>
    <row r="27" spans="1:11" s="13" customFormat="1" ht="15.95" customHeight="1" x14ac:dyDescent="0.2">
      <c r="A27" s="8" t="s">
        <v>31</v>
      </c>
      <c r="B27" s="9" t="s">
        <v>15</v>
      </c>
      <c r="C27" s="10">
        <v>2.5</v>
      </c>
      <c r="D27" s="11">
        <v>5</v>
      </c>
      <c r="E27" s="11">
        <v>3.75</v>
      </c>
      <c r="F27" s="11">
        <v>7.5</v>
      </c>
      <c r="G27" s="11">
        <v>5</v>
      </c>
      <c r="H27" s="11">
        <v>10</v>
      </c>
      <c r="I27" s="11">
        <v>12.5</v>
      </c>
      <c r="J27" s="11">
        <v>15</v>
      </c>
      <c r="K27" s="11">
        <v>1.25</v>
      </c>
    </row>
    <row r="28" spans="1:11" s="13" customFormat="1" ht="15.95" customHeight="1" x14ac:dyDescent="0.2">
      <c r="A28" s="8" t="s">
        <v>32</v>
      </c>
      <c r="B28" s="9" t="s">
        <v>16</v>
      </c>
      <c r="C28" s="10">
        <v>2.5</v>
      </c>
      <c r="D28" s="11">
        <v>5</v>
      </c>
      <c r="E28" s="11">
        <v>3.75</v>
      </c>
      <c r="F28" s="11">
        <v>7.5</v>
      </c>
      <c r="G28" s="11">
        <v>5</v>
      </c>
      <c r="H28" s="11">
        <v>10</v>
      </c>
      <c r="I28" s="11">
        <v>12.5</v>
      </c>
      <c r="J28" s="11">
        <v>15</v>
      </c>
      <c r="K28" s="11">
        <v>1.25</v>
      </c>
    </row>
    <row r="29" spans="1:11" s="13" customFormat="1" ht="15.95" customHeight="1" x14ac:dyDescent="0.2">
      <c r="A29" s="8" t="s">
        <v>35</v>
      </c>
      <c r="B29" s="9" t="s">
        <v>17</v>
      </c>
      <c r="C29" s="10">
        <v>2.8</v>
      </c>
      <c r="D29" s="11">
        <v>5.6</v>
      </c>
      <c r="E29" s="11">
        <v>4.2</v>
      </c>
      <c r="F29" s="11">
        <v>8.4</v>
      </c>
      <c r="G29" s="11">
        <v>5.6</v>
      </c>
      <c r="H29" s="11">
        <v>11.2</v>
      </c>
      <c r="I29" s="11">
        <v>14</v>
      </c>
      <c r="J29" s="11">
        <v>16.8</v>
      </c>
      <c r="K29" s="11">
        <v>1.4</v>
      </c>
    </row>
    <row r="30" spans="1:11" s="13" customFormat="1" ht="15.95" customHeight="1" x14ac:dyDescent="0.2">
      <c r="A30" s="14"/>
      <c r="B30" s="15"/>
      <c r="C30" s="16"/>
      <c r="D30" s="17"/>
      <c r="E30" s="17"/>
      <c r="F30" s="17"/>
      <c r="G30" s="17"/>
      <c r="H30" s="17"/>
      <c r="I30" s="17"/>
      <c r="J30" s="17"/>
      <c r="K30" s="17"/>
    </row>
    <row r="31" spans="1:11" s="44" customFormat="1" ht="15.95" customHeight="1" x14ac:dyDescent="0.2">
      <c r="A31" s="6" t="s">
        <v>42</v>
      </c>
      <c r="B31" s="7" t="s">
        <v>43</v>
      </c>
      <c r="C31" s="19"/>
      <c r="D31" s="7"/>
      <c r="E31" s="11"/>
      <c r="F31" s="7"/>
      <c r="G31" s="7"/>
      <c r="H31" s="7"/>
      <c r="I31" s="7"/>
      <c r="J31" s="7"/>
      <c r="K31" s="7"/>
    </row>
    <row r="32" spans="1:11" s="13" customFormat="1" ht="15.95" customHeight="1" x14ac:dyDescent="0.2">
      <c r="A32" s="8" t="s">
        <v>29</v>
      </c>
      <c r="B32" s="9" t="s">
        <v>19</v>
      </c>
      <c r="C32" s="10">
        <v>2.2999999999999998</v>
      </c>
      <c r="D32" s="11">
        <v>4.5999999999999996</v>
      </c>
      <c r="E32" s="11">
        <v>3.4</v>
      </c>
      <c r="F32" s="11">
        <v>6.9</v>
      </c>
      <c r="G32" s="11">
        <v>4.5999999999999996</v>
      </c>
      <c r="H32" s="11">
        <v>9.1999999999999993</v>
      </c>
      <c r="I32" s="11">
        <v>11.5</v>
      </c>
      <c r="J32" s="11">
        <v>13.8</v>
      </c>
      <c r="K32" s="11">
        <v>1.1000000000000001</v>
      </c>
    </row>
    <row r="33" spans="1:11" s="13" customFormat="1" ht="15.95" customHeight="1" x14ac:dyDescent="0.2">
      <c r="A33" s="8" t="s">
        <v>31</v>
      </c>
      <c r="B33" s="9" t="s">
        <v>20</v>
      </c>
      <c r="C33" s="10">
        <v>3.2</v>
      </c>
      <c r="D33" s="11">
        <v>6.4</v>
      </c>
      <c r="E33" s="11">
        <v>4.8</v>
      </c>
      <c r="F33" s="11">
        <v>9.6</v>
      </c>
      <c r="G33" s="11">
        <v>6.4</v>
      </c>
      <c r="H33" s="11">
        <v>12.8</v>
      </c>
      <c r="I33" s="11">
        <v>16</v>
      </c>
      <c r="J33" s="11">
        <v>19.2</v>
      </c>
      <c r="K33" s="11">
        <v>1.6</v>
      </c>
    </row>
    <row r="34" spans="1:11" s="13" customFormat="1" ht="15.95" customHeight="1" x14ac:dyDescent="0.2">
      <c r="A34" s="8" t="s">
        <v>32</v>
      </c>
      <c r="B34" s="9" t="s">
        <v>21</v>
      </c>
      <c r="C34" s="10">
        <v>2.6</v>
      </c>
      <c r="D34" s="11">
        <v>5.2</v>
      </c>
      <c r="E34" s="11">
        <v>3.9</v>
      </c>
      <c r="F34" s="11">
        <v>7.8</v>
      </c>
      <c r="G34" s="11">
        <v>5.2</v>
      </c>
      <c r="H34" s="11">
        <v>10.4</v>
      </c>
      <c r="I34" s="11">
        <v>13</v>
      </c>
      <c r="J34" s="11">
        <v>15.6</v>
      </c>
      <c r="K34" s="11">
        <v>1.3</v>
      </c>
    </row>
    <row r="35" spans="1:11" s="13" customFormat="1" ht="15.95" customHeight="1" x14ac:dyDescent="0.2">
      <c r="A35" s="8" t="s">
        <v>35</v>
      </c>
      <c r="B35" s="9" t="s">
        <v>22</v>
      </c>
      <c r="C35" s="10">
        <v>2</v>
      </c>
      <c r="D35" s="11">
        <v>4</v>
      </c>
      <c r="E35" s="11">
        <v>3</v>
      </c>
      <c r="F35" s="11">
        <v>6</v>
      </c>
      <c r="G35" s="11">
        <v>4</v>
      </c>
      <c r="H35" s="11">
        <v>8</v>
      </c>
      <c r="I35" s="11">
        <v>10</v>
      </c>
      <c r="J35" s="11">
        <v>12</v>
      </c>
      <c r="K35" s="11">
        <v>1</v>
      </c>
    </row>
    <row r="36" spans="1:11" s="13" customFormat="1" ht="15.95" customHeight="1" x14ac:dyDescent="0.2">
      <c r="A36" s="8" t="s">
        <v>36</v>
      </c>
      <c r="B36" s="9" t="s">
        <v>84</v>
      </c>
      <c r="C36" s="10">
        <v>3</v>
      </c>
      <c r="D36" s="11">
        <v>6</v>
      </c>
      <c r="E36" s="11">
        <v>4.5</v>
      </c>
      <c r="F36" s="11">
        <v>9</v>
      </c>
      <c r="G36" s="11">
        <v>6</v>
      </c>
      <c r="H36" s="11">
        <v>12</v>
      </c>
      <c r="I36" s="11">
        <v>15</v>
      </c>
      <c r="J36" s="11">
        <v>18</v>
      </c>
      <c r="K36" s="11">
        <v>1.5</v>
      </c>
    </row>
    <row r="37" spans="1:11" s="13" customFormat="1" ht="15.95" customHeight="1" x14ac:dyDescent="0.2">
      <c r="A37" s="8" t="s">
        <v>37</v>
      </c>
      <c r="B37" s="9" t="s">
        <v>24</v>
      </c>
      <c r="C37" s="10">
        <v>3</v>
      </c>
      <c r="D37" s="11">
        <v>6</v>
      </c>
      <c r="E37" s="11">
        <v>4.5</v>
      </c>
      <c r="F37" s="11">
        <v>9</v>
      </c>
      <c r="G37" s="11">
        <v>6</v>
      </c>
      <c r="H37" s="11">
        <v>12</v>
      </c>
      <c r="I37" s="11">
        <v>15</v>
      </c>
      <c r="J37" s="11">
        <v>18</v>
      </c>
      <c r="K37" s="11">
        <v>1.5</v>
      </c>
    </row>
    <row r="38" spans="1:11" s="13" customFormat="1" ht="15.95" customHeight="1" x14ac:dyDescent="0.2">
      <c r="A38" s="8" t="s">
        <v>44</v>
      </c>
      <c r="B38" s="9" t="s">
        <v>25</v>
      </c>
      <c r="C38" s="10">
        <v>3</v>
      </c>
      <c r="D38" s="11">
        <v>6</v>
      </c>
      <c r="E38" s="11">
        <v>4.5</v>
      </c>
      <c r="F38" s="11">
        <v>9</v>
      </c>
      <c r="G38" s="11">
        <v>6</v>
      </c>
      <c r="H38" s="11">
        <v>12</v>
      </c>
      <c r="I38" s="11">
        <v>15</v>
      </c>
      <c r="J38" s="11">
        <v>18</v>
      </c>
      <c r="K38" s="11">
        <v>1.5</v>
      </c>
    </row>
    <row r="39" spans="1:11" s="13" customFormat="1" ht="15.95" customHeight="1" x14ac:dyDescent="0.2">
      <c r="A39" s="14"/>
      <c r="B39" s="15"/>
      <c r="C39" s="16"/>
      <c r="D39" s="17"/>
      <c r="E39" s="17"/>
      <c r="F39" s="17"/>
      <c r="G39" s="17"/>
      <c r="H39" s="17"/>
      <c r="I39" s="17"/>
      <c r="J39" s="17"/>
      <c r="K39" s="17"/>
    </row>
    <row r="40" spans="1:11" s="44" customFormat="1" ht="15.95" customHeight="1" x14ac:dyDescent="0.2">
      <c r="A40" s="6" t="s">
        <v>45</v>
      </c>
      <c r="B40" s="7" t="s">
        <v>46</v>
      </c>
      <c r="C40" s="19"/>
      <c r="D40" s="7"/>
      <c r="E40" s="7"/>
      <c r="F40" s="7"/>
      <c r="G40" s="7"/>
      <c r="H40" s="7"/>
      <c r="I40" s="7"/>
      <c r="J40" s="7"/>
      <c r="K40" s="7"/>
    </row>
    <row r="41" spans="1:11" s="13" customFormat="1" ht="15.95" customHeight="1" x14ac:dyDescent="0.2">
      <c r="A41" s="8" t="s">
        <v>29</v>
      </c>
      <c r="B41" s="9" t="s">
        <v>26</v>
      </c>
      <c r="C41" s="10">
        <v>4.0999999999999996</v>
      </c>
      <c r="D41" s="11">
        <v>8.1999999999999993</v>
      </c>
      <c r="E41" s="11">
        <v>6.2</v>
      </c>
      <c r="F41" s="11">
        <v>12.3</v>
      </c>
      <c r="G41" s="11">
        <v>8.1999999999999993</v>
      </c>
      <c r="H41" s="11">
        <v>16.399999999999999</v>
      </c>
      <c r="I41" s="11">
        <v>20.5</v>
      </c>
      <c r="J41" s="11">
        <v>24.6</v>
      </c>
      <c r="K41" s="11">
        <v>2.1</v>
      </c>
    </row>
    <row r="42" spans="1:11" s="13" customFormat="1" ht="15.95" customHeight="1" x14ac:dyDescent="0.2">
      <c r="A42" s="23"/>
      <c r="C42" s="45"/>
      <c r="D42" s="45"/>
      <c r="E42" s="45"/>
      <c r="F42" s="45"/>
      <c r="G42" s="45"/>
      <c r="H42" s="45"/>
      <c r="I42" s="45"/>
      <c r="J42" s="45"/>
      <c r="K42" s="45"/>
    </row>
    <row r="43" spans="1:11" s="13" customFormat="1" ht="24.75" customHeight="1" x14ac:dyDescent="0.2">
      <c r="A43" s="33" t="s">
        <v>138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11" s="13" customFormat="1" ht="24.75" customHeight="1" x14ac:dyDescent="0.2">
      <c r="A44" s="33" t="s">
        <v>103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1" s="13" customFormat="1" ht="24.75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</row>
    <row r="46" spans="1:11" s="13" customFormat="1" ht="15.95" customHeight="1" x14ac:dyDescent="0.2">
      <c r="A46" s="23"/>
      <c r="C46" s="45"/>
      <c r="D46" s="45"/>
      <c r="E46" s="45"/>
      <c r="F46" s="45"/>
      <c r="G46" s="45"/>
      <c r="H46" s="45"/>
      <c r="I46" s="45"/>
      <c r="J46" s="45"/>
      <c r="K46" s="46"/>
    </row>
    <row r="47" spans="1:11" s="13" customFormat="1" ht="15.95" customHeight="1" x14ac:dyDescent="0.2">
      <c r="A47" s="23"/>
      <c r="C47" s="24"/>
      <c r="D47" s="24"/>
      <c r="E47" s="24"/>
      <c r="F47" s="24"/>
      <c r="G47" s="24"/>
      <c r="H47" s="24"/>
      <c r="I47" s="24"/>
      <c r="J47" s="45"/>
      <c r="K47" s="45"/>
    </row>
    <row r="48" spans="1:11" ht="19.5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1:10" ht="15.95" customHeight="1" x14ac:dyDescent="0.2">
      <c r="A49" s="30"/>
      <c r="B49" s="30"/>
      <c r="C49" s="30"/>
      <c r="D49" s="30"/>
      <c r="E49" s="13"/>
      <c r="F49" s="30"/>
      <c r="G49" s="30"/>
      <c r="H49" s="30"/>
      <c r="I49" s="30"/>
    </row>
    <row r="50" spans="1:10" ht="15.95" customHeight="1" x14ac:dyDescent="0.2">
      <c r="A50" s="48"/>
      <c r="B50" s="48"/>
      <c r="C50" s="48"/>
      <c r="D50" s="48"/>
      <c r="E50" s="49"/>
      <c r="F50" s="50"/>
      <c r="G50" s="50"/>
      <c r="H50" s="50"/>
      <c r="I50" s="50"/>
      <c r="J50" s="48"/>
    </row>
    <row r="51" spans="1:10" s="44" customFormat="1" ht="15.95" customHeight="1" x14ac:dyDescent="0.2">
      <c r="A51" s="48"/>
      <c r="B51" s="48"/>
      <c r="C51" s="48"/>
      <c r="D51" s="48"/>
      <c r="E51" s="49"/>
      <c r="F51" s="50"/>
      <c r="G51" s="50"/>
      <c r="H51" s="50"/>
      <c r="I51" s="50"/>
      <c r="J51" s="51"/>
    </row>
    <row r="52" spans="1:10" s="44" customFormat="1" ht="15.95" customHeight="1" x14ac:dyDescent="0.2">
      <c r="A52" s="48"/>
      <c r="B52" s="48"/>
      <c r="C52" s="48"/>
      <c r="D52" s="48"/>
      <c r="E52" s="49"/>
      <c r="F52" s="52"/>
      <c r="G52" s="52"/>
      <c r="H52" s="52"/>
      <c r="I52" s="52"/>
      <c r="J52" s="47"/>
    </row>
    <row r="53" spans="1:10" s="44" customFormat="1" ht="15.95" customHeight="1" x14ac:dyDescent="0.2">
      <c r="A53" s="48"/>
      <c r="B53" s="48"/>
      <c r="C53" s="48"/>
      <c r="D53" s="48"/>
      <c r="E53" s="49"/>
      <c r="F53" s="50"/>
      <c r="G53" s="50"/>
      <c r="H53" s="50"/>
      <c r="I53" s="50"/>
      <c r="J53" s="53"/>
    </row>
    <row r="54" spans="1:10" s="5" customFormat="1" ht="15.95" customHeight="1" x14ac:dyDescent="0.2">
      <c r="A54" s="48"/>
      <c r="B54" s="48"/>
      <c r="C54" s="48"/>
      <c r="D54" s="48"/>
      <c r="E54" s="49"/>
      <c r="F54" s="50"/>
      <c r="G54" s="50"/>
      <c r="H54" s="50"/>
      <c r="I54" s="50"/>
      <c r="J54" s="53"/>
    </row>
    <row r="55" spans="1:10" s="5" customFormat="1" ht="15.95" customHeight="1" x14ac:dyDescent="0.2">
      <c r="A55" s="48"/>
      <c r="B55" s="48"/>
      <c r="C55" s="48"/>
      <c r="D55" s="48"/>
      <c r="E55" s="49"/>
      <c r="F55" s="52"/>
      <c r="G55" s="52"/>
      <c r="H55" s="52"/>
      <c r="I55" s="52"/>
      <c r="J55" s="53"/>
    </row>
    <row r="56" spans="1:10" s="44" customFormat="1" ht="15.95" customHeight="1" x14ac:dyDescent="0.2">
      <c r="A56" s="48"/>
      <c r="B56" s="48"/>
      <c r="C56" s="48"/>
      <c r="D56" s="48"/>
      <c r="E56" s="49"/>
      <c r="F56" s="50"/>
      <c r="G56" s="50"/>
      <c r="H56" s="50"/>
      <c r="I56" s="50"/>
      <c r="J56" s="53"/>
    </row>
    <row r="57" spans="1:10" s="13" customFormat="1" ht="15.95" customHeight="1" x14ac:dyDescent="0.2">
      <c r="A57" s="48"/>
      <c r="B57" s="48"/>
      <c r="C57" s="48"/>
      <c r="D57" s="48"/>
      <c r="E57" s="49"/>
      <c r="F57" s="50"/>
      <c r="G57" s="50"/>
      <c r="H57" s="50"/>
      <c r="I57" s="50"/>
      <c r="J57" s="53"/>
    </row>
    <row r="58" spans="1:10" s="13" customFormat="1" ht="15.95" customHeight="1" x14ac:dyDescent="0.2">
      <c r="A58" s="48"/>
      <c r="B58" s="48"/>
      <c r="C58" s="48"/>
      <c r="D58" s="48"/>
      <c r="E58" s="49"/>
      <c r="F58" s="50"/>
      <c r="G58" s="50"/>
      <c r="H58" s="50"/>
      <c r="I58" s="50"/>
      <c r="J58" s="53"/>
    </row>
    <row r="59" spans="1:10" s="13" customFormat="1" ht="15.95" customHeight="1" x14ac:dyDescent="0.2">
      <c r="A59" s="48"/>
      <c r="B59" s="48"/>
      <c r="C59" s="48"/>
      <c r="D59" s="48"/>
      <c r="E59" s="49"/>
      <c r="F59" s="50"/>
      <c r="G59" s="50"/>
      <c r="H59" s="50"/>
      <c r="I59" s="50"/>
      <c r="J59" s="53"/>
    </row>
    <row r="60" spans="1:10" s="44" customFormat="1" ht="15.95" customHeight="1" x14ac:dyDescent="0.2">
      <c r="A60" s="48"/>
      <c r="B60" s="48"/>
      <c r="C60" s="48"/>
      <c r="D60" s="48"/>
      <c r="E60" s="49"/>
      <c r="F60" s="50"/>
      <c r="G60" s="50"/>
      <c r="H60" s="50"/>
      <c r="I60" s="50"/>
      <c r="J60" s="53"/>
    </row>
    <row r="61" spans="1:10" s="13" customFormat="1" ht="15.95" customHeight="1" x14ac:dyDescent="0.2">
      <c r="A61" s="47"/>
      <c r="B61" s="54"/>
      <c r="C61" s="55"/>
      <c r="D61" s="55"/>
      <c r="E61" s="53"/>
      <c r="F61" s="53"/>
      <c r="G61" s="53"/>
      <c r="H61" s="53"/>
      <c r="I61" s="53"/>
      <c r="J61" s="53"/>
    </row>
    <row r="62" spans="1:10" s="13" customFormat="1" ht="15.95" customHeight="1" x14ac:dyDescent="0.2">
      <c r="A62" s="47"/>
      <c r="B62" s="54"/>
      <c r="C62" s="55"/>
      <c r="D62" s="55"/>
      <c r="E62" s="53"/>
      <c r="F62" s="53"/>
      <c r="G62" s="53"/>
      <c r="H62" s="53"/>
      <c r="I62" s="53"/>
      <c r="J62" s="53"/>
    </row>
    <row r="63" spans="1:10" s="13" customFormat="1" ht="15.95" customHeight="1" x14ac:dyDescent="0.2">
      <c r="A63" s="47"/>
      <c r="B63" s="54"/>
      <c r="C63" s="55"/>
      <c r="D63" s="55"/>
      <c r="E63" s="53"/>
      <c r="F63" s="53"/>
      <c r="G63" s="53"/>
      <c r="H63" s="53"/>
      <c r="I63" s="53"/>
      <c r="J63" s="53"/>
    </row>
    <row r="64" spans="1:10" s="13" customFormat="1" ht="15.95" customHeight="1" x14ac:dyDescent="0.2">
      <c r="A64" s="1"/>
      <c r="B64" s="2"/>
      <c r="C64" s="55"/>
      <c r="D64" s="55"/>
      <c r="E64" s="53"/>
      <c r="F64" s="53"/>
      <c r="G64" s="53"/>
      <c r="H64" s="53"/>
      <c r="I64" s="53"/>
      <c r="J64" s="53"/>
    </row>
    <row r="65" spans="1:10" s="13" customFormat="1" ht="15.95" customHeight="1" x14ac:dyDescent="0.2">
      <c r="A65" s="47"/>
      <c r="B65" s="54"/>
      <c r="C65" s="55"/>
      <c r="D65" s="55"/>
      <c r="E65" s="53"/>
      <c r="F65" s="53"/>
      <c r="G65" s="53"/>
      <c r="H65" s="53"/>
      <c r="I65" s="53"/>
      <c r="J65" s="53"/>
    </row>
    <row r="66" spans="1:10" s="13" customFormat="1" ht="15.95" customHeight="1" x14ac:dyDescent="0.2">
      <c r="A66" s="47"/>
      <c r="B66" s="54"/>
      <c r="C66" s="55"/>
      <c r="D66" s="55"/>
      <c r="E66" s="53"/>
      <c r="F66" s="53"/>
      <c r="G66" s="53"/>
      <c r="H66" s="53"/>
      <c r="I66" s="53"/>
      <c r="J66" s="53"/>
    </row>
    <row r="67" spans="1:10" s="44" customFormat="1" ht="15.95" customHeight="1" x14ac:dyDescent="0.2">
      <c r="A67" s="47"/>
      <c r="B67" s="54"/>
      <c r="C67" s="55"/>
      <c r="D67" s="55"/>
      <c r="E67" s="53"/>
      <c r="F67" s="53"/>
      <c r="G67" s="53"/>
      <c r="H67" s="53"/>
      <c r="I67" s="53"/>
      <c r="J67" s="53"/>
    </row>
    <row r="68" spans="1:10" s="13" customFormat="1" ht="15.95" customHeight="1" x14ac:dyDescent="0.2">
      <c r="A68" s="47"/>
      <c r="B68" s="54"/>
      <c r="C68" s="55"/>
      <c r="D68" s="55"/>
      <c r="E68" s="53"/>
      <c r="F68" s="53"/>
      <c r="G68" s="53"/>
      <c r="H68" s="53"/>
      <c r="I68" s="53"/>
      <c r="J68" s="53"/>
    </row>
    <row r="69" spans="1:10" s="13" customFormat="1" ht="15.95" customHeight="1" x14ac:dyDescent="0.2">
      <c r="A69" s="47"/>
      <c r="B69" s="54"/>
      <c r="C69" s="55"/>
      <c r="D69" s="55"/>
      <c r="E69" s="53"/>
      <c r="F69" s="53"/>
      <c r="G69" s="53"/>
      <c r="H69" s="53"/>
      <c r="I69" s="53"/>
      <c r="J69" s="53"/>
    </row>
    <row r="70" spans="1:10" s="13" customFormat="1" ht="15.95" customHeight="1" x14ac:dyDescent="0.2">
      <c r="A70" s="1"/>
      <c r="B70" s="2"/>
      <c r="C70" s="55"/>
      <c r="D70" s="55"/>
      <c r="E70" s="53"/>
      <c r="F70" s="53"/>
      <c r="G70" s="53"/>
      <c r="H70" s="53"/>
      <c r="I70" s="53"/>
      <c r="J70" s="53"/>
    </row>
    <row r="71" spans="1:10" s="13" customFormat="1" ht="15.95" customHeight="1" x14ac:dyDescent="0.2">
      <c r="A71" s="47"/>
      <c r="B71" s="54"/>
      <c r="C71" s="55"/>
      <c r="D71" s="55"/>
      <c r="E71" s="53"/>
      <c r="F71" s="53"/>
      <c r="G71" s="53"/>
      <c r="H71" s="53"/>
      <c r="I71" s="53"/>
      <c r="J71" s="53"/>
    </row>
    <row r="72" spans="1:10" s="13" customFormat="1" ht="15.95" customHeight="1" x14ac:dyDescent="0.2">
      <c r="A72" s="47"/>
      <c r="B72" s="54"/>
      <c r="C72" s="55"/>
      <c r="D72" s="55"/>
      <c r="E72" s="53"/>
      <c r="F72" s="53"/>
      <c r="G72" s="53"/>
      <c r="H72" s="53"/>
      <c r="I72" s="53"/>
      <c r="J72" s="53"/>
    </row>
    <row r="73" spans="1:10" s="44" customFormat="1" ht="15.95" customHeight="1" x14ac:dyDescent="0.2">
      <c r="A73" s="47"/>
      <c r="B73" s="54"/>
      <c r="C73" s="55"/>
      <c r="D73" s="55"/>
      <c r="E73" s="53"/>
      <c r="F73" s="53"/>
      <c r="G73" s="53"/>
      <c r="H73" s="53"/>
      <c r="I73" s="53"/>
      <c r="J73" s="53"/>
    </row>
    <row r="74" spans="1:10" s="13" customFormat="1" ht="15.95" customHeight="1" x14ac:dyDescent="0.2">
      <c r="A74" s="47"/>
      <c r="B74" s="54"/>
      <c r="C74" s="55"/>
      <c r="D74" s="55"/>
      <c r="E74" s="53"/>
      <c r="F74" s="53"/>
      <c r="G74" s="53"/>
      <c r="H74" s="53"/>
      <c r="I74" s="53"/>
      <c r="J74" s="53"/>
    </row>
    <row r="75" spans="1:10" s="13" customFormat="1" ht="15.95" customHeight="1" x14ac:dyDescent="0.2">
      <c r="A75" s="1"/>
      <c r="B75" s="2"/>
      <c r="C75" s="55"/>
      <c r="D75" s="55"/>
      <c r="E75" s="53"/>
      <c r="F75" s="53"/>
      <c r="G75" s="53"/>
      <c r="H75" s="53"/>
      <c r="I75" s="53"/>
      <c r="J75" s="53"/>
    </row>
    <row r="76" spans="1:10" s="13" customFormat="1" ht="15.95" customHeight="1" x14ac:dyDescent="0.2">
      <c r="A76" s="47"/>
      <c r="B76" s="54"/>
      <c r="C76" s="55"/>
      <c r="D76" s="55"/>
      <c r="E76" s="53"/>
      <c r="F76" s="53"/>
      <c r="G76" s="53"/>
      <c r="H76" s="53"/>
      <c r="I76" s="53"/>
      <c r="J76" s="53"/>
    </row>
    <row r="77" spans="1:10" s="13" customFormat="1" ht="15.95" customHeight="1" x14ac:dyDescent="0.2">
      <c r="A77" s="47"/>
      <c r="B77" s="54"/>
      <c r="C77" s="55"/>
      <c r="D77" s="55"/>
      <c r="E77" s="53"/>
      <c r="F77" s="53"/>
      <c r="G77" s="53"/>
      <c r="H77" s="53"/>
      <c r="I77" s="53"/>
      <c r="J77" s="53"/>
    </row>
    <row r="78" spans="1:10" s="44" customFormat="1" ht="15.95" customHeight="1" x14ac:dyDescent="0.2">
      <c r="A78" s="47"/>
      <c r="B78" s="54"/>
      <c r="C78" s="55"/>
      <c r="D78" s="55"/>
      <c r="E78" s="53"/>
      <c r="F78" s="53"/>
      <c r="G78" s="53"/>
      <c r="H78" s="53"/>
      <c r="I78" s="53"/>
      <c r="J78" s="53"/>
    </row>
    <row r="79" spans="1:10" s="13" customFormat="1" ht="15.95" customHeight="1" x14ac:dyDescent="0.2">
      <c r="A79" s="47"/>
      <c r="B79" s="54"/>
      <c r="C79" s="55"/>
      <c r="D79" s="55"/>
      <c r="E79" s="53"/>
      <c r="F79" s="53"/>
      <c r="G79" s="53"/>
      <c r="H79" s="53"/>
      <c r="I79" s="53"/>
      <c r="J79" s="53"/>
    </row>
    <row r="80" spans="1:10" s="13" customFormat="1" ht="15.95" customHeight="1" x14ac:dyDescent="0.2">
      <c r="A80" s="47"/>
      <c r="B80" s="54"/>
      <c r="C80" s="55"/>
      <c r="D80" s="55"/>
      <c r="E80" s="53"/>
      <c r="F80" s="53"/>
      <c r="G80" s="53"/>
      <c r="H80" s="53"/>
      <c r="I80" s="53"/>
      <c r="J80" s="53"/>
    </row>
    <row r="81" spans="1:10" s="13" customFormat="1" ht="15.95" customHeight="1" x14ac:dyDescent="0.2">
      <c r="A81" s="47"/>
      <c r="B81" s="54"/>
      <c r="C81" s="55"/>
      <c r="D81" s="55"/>
      <c r="E81" s="53"/>
      <c r="F81" s="53"/>
      <c r="G81" s="53"/>
      <c r="H81" s="53"/>
      <c r="I81" s="53"/>
      <c r="J81" s="53"/>
    </row>
    <row r="82" spans="1:10" s="13" customFormat="1" ht="15.95" customHeight="1" x14ac:dyDescent="0.2">
      <c r="A82" s="47"/>
      <c r="B82" s="54"/>
      <c r="C82" s="55"/>
      <c r="D82" s="55"/>
      <c r="E82" s="53"/>
      <c r="F82" s="53"/>
      <c r="G82" s="53"/>
      <c r="H82" s="53"/>
      <c r="I82" s="53"/>
      <c r="J82" s="53"/>
    </row>
    <row r="83" spans="1:10" s="13" customFormat="1" ht="15.95" customHeight="1" x14ac:dyDescent="0.2">
      <c r="A83" s="1"/>
      <c r="B83" s="2"/>
      <c r="C83" s="55"/>
      <c r="D83" s="55"/>
      <c r="E83" s="53"/>
      <c r="F83" s="53"/>
      <c r="G83" s="53"/>
      <c r="H83" s="53"/>
      <c r="I83" s="53"/>
      <c r="J83" s="53"/>
    </row>
    <row r="84" spans="1:10" s="13" customFormat="1" ht="15.95" customHeight="1" x14ac:dyDescent="0.2">
      <c r="A84" s="47"/>
      <c r="B84" s="54"/>
      <c r="C84" s="55"/>
      <c r="D84" s="55"/>
      <c r="E84" s="53"/>
      <c r="F84" s="53"/>
      <c r="G84" s="53"/>
      <c r="H84" s="53"/>
      <c r="I84" s="53"/>
      <c r="J84" s="53"/>
    </row>
    <row r="85" spans="1:10" s="13" customFormat="1" ht="15.95" customHeight="1" x14ac:dyDescent="0.2">
      <c r="A85" s="1"/>
      <c r="B85" s="1"/>
      <c r="C85" s="55"/>
      <c r="D85" s="55"/>
      <c r="E85" s="53"/>
      <c r="F85" s="53"/>
      <c r="G85" s="53"/>
      <c r="H85" s="53"/>
      <c r="I85" s="53"/>
      <c r="J85" s="53"/>
    </row>
    <row r="86" spans="1:10" s="44" customFormat="1" ht="15.95" customHeight="1" x14ac:dyDescent="0.2">
      <c r="A86" s="47"/>
      <c r="F86" s="56"/>
      <c r="G86" s="57"/>
      <c r="I86" s="57"/>
    </row>
    <row r="87" spans="1:10" s="13" customFormat="1" ht="15.95" customHeight="1" x14ac:dyDescent="0.2">
      <c r="A87" s="21"/>
      <c r="B87" s="21"/>
      <c r="C87" s="47"/>
      <c r="D87" s="47"/>
      <c r="E87" s="48"/>
      <c r="F87" s="58"/>
      <c r="G87" s="47"/>
      <c r="H87" s="58"/>
      <c r="I87" s="47"/>
      <c r="J87" s="47"/>
    </row>
    <row r="88" spans="1:10" s="22" customFormat="1" ht="15.95" customHeight="1" x14ac:dyDescent="0.2">
      <c r="A88" s="1"/>
      <c r="B88" s="2"/>
      <c r="C88" s="59"/>
      <c r="D88" s="59"/>
      <c r="E88" s="53"/>
      <c r="F88" s="53"/>
      <c r="G88" s="53"/>
      <c r="H88" s="53"/>
      <c r="I88" s="53"/>
      <c r="J88" s="53"/>
    </row>
    <row r="89" spans="1:10" s="44" customFormat="1" ht="15.95" customHeight="1" x14ac:dyDescent="0.2">
      <c r="A89" s="47"/>
      <c r="B89" s="54"/>
      <c r="C89" s="59"/>
      <c r="D89" s="59"/>
      <c r="E89" s="53"/>
      <c r="F89" s="53"/>
      <c r="G89" s="53"/>
      <c r="H89" s="53"/>
      <c r="I89" s="53"/>
      <c r="J89" s="53"/>
    </row>
    <row r="90" spans="1:10" s="44" customFormat="1" x14ac:dyDescent="0.2">
      <c r="A90" s="47"/>
      <c r="B90" s="54"/>
      <c r="C90" s="59"/>
      <c r="D90" s="59"/>
      <c r="E90" s="53"/>
      <c r="F90" s="53"/>
      <c r="G90" s="53"/>
      <c r="H90" s="53"/>
      <c r="I90" s="53"/>
      <c r="J90" s="53"/>
    </row>
    <row r="91" spans="1:10" s="44" customFormat="1" x14ac:dyDescent="0.2">
      <c r="A91" s="47"/>
      <c r="B91" s="54"/>
      <c r="C91" s="59"/>
      <c r="D91" s="59"/>
      <c r="E91" s="53"/>
      <c r="F91" s="53"/>
      <c r="G91" s="53"/>
      <c r="H91" s="53"/>
      <c r="I91" s="53"/>
      <c r="J91" s="53"/>
    </row>
    <row r="92" spans="1:10" s="44" customFormat="1" x14ac:dyDescent="0.2">
      <c r="A92" s="1"/>
      <c r="B92" s="2"/>
      <c r="C92" s="59"/>
      <c r="D92" s="59"/>
      <c r="E92" s="53"/>
      <c r="F92" s="53"/>
      <c r="G92" s="53"/>
      <c r="H92" s="53"/>
      <c r="I92" s="53"/>
      <c r="J92" s="53"/>
    </row>
    <row r="93" spans="1:10" s="44" customFormat="1" x14ac:dyDescent="0.2">
      <c r="A93" s="47"/>
      <c r="B93" s="54"/>
      <c r="C93" s="59"/>
      <c r="D93" s="59"/>
      <c r="E93" s="53"/>
      <c r="F93" s="53"/>
      <c r="G93" s="53"/>
      <c r="H93" s="53"/>
      <c r="I93" s="53"/>
      <c r="J93" s="53"/>
    </row>
    <row r="94" spans="1:10" s="44" customFormat="1" x14ac:dyDescent="0.2">
      <c r="A94" s="47"/>
      <c r="B94" s="54"/>
      <c r="C94" s="59"/>
      <c r="D94" s="59"/>
      <c r="E94" s="53"/>
      <c r="F94" s="53"/>
      <c r="G94" s="53"/>
      <c r="H94" s="53"/>
      <c r="I94" s="53"/>
      <c r="J94" s="53"/>
    </row>
    <row r="95" spans="1:10" s="44" customFormat="1" x14ac:dyDescent="0.2">
      <c r="A95" s="47"/>
      <c r="B95" s="54"/>
      <c r="C95" s="59"/>
      <c r="D95" s="59"/>
      <c r="E95" s="53"/>
      <c r="F95" s="53"/>
      <c r="G95" s="53"/>
      <c r="H95" s="53"/>
      <c r="I95" s="53"/>
      <c r="J95" s="53"/>
    </row>
    <row r="96" spans="1:10" s="44" customFormat="1" x14ac:dyDescent="0.2">
      <c r="A96" s="47"/>
      <c r="B96" s="54"/>
      <c r="C96" s="59"/>
      <c r="D96" s="59"/>
      <c r="E96" s="53"/>
      <c r="F96" s="53"/>
      <c r="G96" s="53"/>
      <c r="H96" s="53"/>
      <c r="I96" s="53"/>
      <c r="J96" s="53"/>
    </row>
    <row r="97" spans="1:10" s="44" customFormat="1" x14ac:dyDescent="0.2">
      <c r="A97" s="47"/>
      <c r="B97" s="54"/>
      <c r="C97" s="59"/>
      <c r="D97" s="59"/>
      <c r="E97" s="53"/>
      <c r="F97" s="53"/>
      <c r="G97" s="53"/>
      <c r="H97" s="53"/>
      <c r="I97" s="53"/>
      <c r="J97" s="53"/>
    </row>
    <row r="98" spans="1:10" s="44" customFormat="1" x14ac:dyDescent="0.2">
      <c r="A98" s="47"/>
      <c r="B98" s="54"/>
      <c r="C98" s="59"/>
      <c r="D98" s="59"/>
      <c r="E98" s="53"/>
      <c r="F98" s="53"/>
      <c r="G98" s="53"/>
      <c r="H98" s="53"/>
      <c r="I98" s="53"/>
      <c r="J98" s="53"/>
    </row>
    <row r="99" spans="1:10" s="44" customFormat="1" x14ac:dyDescent="0.2">
      <c r="A99" s="1"/>
      <c r="B99" s="2"/>
      <c r="C99" s="59"/>
      <c r="D99" s="59"/>
      <c r="E99" s="53"/>
      <c r="F99" s="53"/>
      <c r="G99" s="53"/>
      <c r="H99" s="53"/>
      <c r="I99" s="53"/>
      <c r="J99" s="53"/>
    </row>
    <row r="100" spans="1:10" s="44" customFormat="1" x14ac:dyDescent="0.2">
      <c r="A100" s="47"/>
      <c r="B100" s="54"/>
      <c r="C100" s="59"/>
      <c r="D100" s="59"/>
      <c r="E100" s="53"/>
      <c r="F100" s="53"/>
      <c r="G100" s="53"/>
      <c r="H100" s="53"/>
      <c r="I100" s="53"/>
      <c r="J100" s="53"/>
    </row>
    <row r="101" spans="1:10" s="44" customFormat="1" x14ac:dyDescent="0.2">
      <c r="A101" s="47"/>
      <c r="B101" s="54"/>
      <c r="C101" s="59"/>
      <c r="D101" s="59"/>
      <c r="E101" s="53"/>
      <c r="F101" s="53"/>
      <c r="G101" s="53"/>
      <c r="H101" s="53"/>
      <c r="I101" s="53"/>
      <c r="J101" s="53"/>
    </row>
    <row r="102" spans="1:10" s="44" customFormat="1" x14ac:dyDescent="0.2">
      <c r="A102" s="47"/>
      <c r="B102" s="54"/>
      <c r="C102" s="59"/>
      <c r="D102" s="59"/>
      <c r="E102" s="53"/>
      <c r="F102" s="53"/>
      <c r="G102" s="53"/>
      <c r="H102" s="53"/>
      <c r="I102" s="53"/>
      <c r="J102" s="53"/>
    </row>
    <row r="103" spans="1:10" s="44" customFormat="1" x14ac:dyDescent="0.2">
      <c r="A103" s="47"/>
      <c r="B103" s="54"/>
      <c r="C103" s="59"/>
      <c r="D103" s="59"/>
      <c r="E103" s="53"/>
      <c r="F103" s="53"/>
      <c r="G103" s="53"/>
      <c r="H103" s="53"/>
      <c r="I103" s="53"/>
      <c r="J103" s="53"/>
    </row>
    <row r="104" spans="1:10" s="44" customFormat="1" x14ac:dyDescent="0.2">
      <c r="A104" s="47"/>
      <c r="B104" s="54"/>
      <c r="C104" s="59"/>
      <c r="D104" s="59"/>
      <c r="E104" s="53"/>
      <c r="F104" s="53"/>
      <c r="G104" s="53"/>
      <c r="H104" s="53"/>
      <c r="I104" s="53"/>
      <c r="J104" s="53"/>
    </row>
    <row r="105" spans="1:10" s="44" customFormat="1" x14ac:dyDescent="0.2">
      <c r="A105" s="1"/>
      <c r="B105" s="2"/>
      <c r="C105" s="59"/>
      <c r="D105" s="59"/>
      <c r="E105" s="53"/>
      <c r="F105" s="53"/>
      <c r="G105" s="53"/>
      <c r="H105" s="53"/>
      <c r="I105" s="53"/>
      <c r="J105" s="53"/>
    </row>
    <row r="106" spans="1:10" s="44" customFormat="1" x14ac:dyDescent="0.2">
      <c r="A106" s="47"/>
      <c r="B106" s="54"/>
      <c r="C106" s="59"/>
      <c r="D106" s="59"/>
      <c r="E106" s="53"/>
      <c r="F106" s="53"/>
      <c r="G106" s="53"/>
      <c r="H106" s="53"/>
      <c r="I106" s="53"/>
      <c r="J106" s="53"/>
    </row>
    <row r="107" spans="1:10" s="44" customFormat="1" x14ac:dyDescent="0.2">
      <c r="A107" s="47"/>
      <c r="B107" s="54"/>
      <c r="C107" s="59"/>
      <c r="D107" s="59"/>
      <c r="E107" s="53"/>
      <c r="F107" s="53"/>
      <c r="G107" s="53"/>
      <c r="H107" s="53"/>
      <c r="I107" s="53"/>
      <c r="J107" s="53"/>
    </row>
    <row r="108" spans="1:10" s="44" customFormat="1" x14ac:dyDescent="0.2">
      <c r="A108" s="47"/>
      <c r="B108" s="54"/>
      <c r="C108" s="59"/>
      <c r="D108" s="59"/>
      <c r="E108" s="53"/>
      <c r="F108" s="53"/>
      <c r="G108" s="53"/>
      <c r="H108" s="53"/>
      <c r="I108" s="53"/>
      <c r="J108" s="53"/>
    </row>
    <row r="109" spans="1:10" s="44" customFormat="1" x14ac:dyDescent="0.2">
      <c r="A109" s="47"/>
      <c r="B109" s="54"/>
      <c r="C109" s="59"/>
      <c r="D109" s="59"/>
      <c r="E109" s="53"/>
      <c r="F109" s="53"/>
      <c r="G109" s="53"/>
      <c r="H109" s="53"/>
      <c r="I109" s="53"/>
      <c r="J109" s="53"/>
    </row>
    <row r="110" spans="1:10" s="44" customFormat="1" x14ac:dyDescent="0.2">
      <c r="A110" s="1"/>
      <c r="B110" s="2"/>
      <c r="C110" s="59"/>
      <c r="D110" s="59"/>
      <c r="E110" s="53"/>
      <c r="F110" s="53"/>
      <c r="G110" s="53"/>
      <c r="H110" s="53"/>
      <c r="I110" s="53"/>
      <c r="J110" s="53"/>
    </row>
    <row r="111" spans="1:10" s="44" customFormat="1" x14ac:dyDescent="0.2">
      <c r="A111" s="47"/>
      <c r="B111" s="54"/>
      <c r="C111" s="59"/>
      <c r="D111" s="59"/>
      <c r="E111" s="53"/>
      <c r="F111" s="53"/>
      <c r="G111" s="53"/>
      <c r="H111" s="53"/>
      <c r="I111" s="53"/>
      <c r="J111" s="53"/>
    </row>
    <row r="112" spans="1:10" s="44" customFormat="1" x14ac:dyDescent="0.2">
      <c r="A112" s="47"/>
      <c r="B112" s="54"/>
      <c r="C112" s="59"/>
      <c r="D112" s="59"/>
      <c r="E112" s="53"/>
      <c r="F112" s="53"/>
      <c r="G112" s="53"/>
      <c r="H112" s="53"/>
      <c r="I112" s="53"/>
      <c r="J112" s="53"/>
    </row>
    <row r="113" spans="1:10" s="44" customFormat="1" x14ac:dyDescent="0.2">
      <c r="A113" s="47"/>
      <c r="B113" s="54"/>
      <c r="C113" s="59"/>
      <c r="D113" s="59"/>
      <c r="E113" s="53"/>
      <c r="F113" s="53"/>
      <c r="G113" s="53"/>
      <c r="H113" s="53"/>
      <c r="I113" s="53"/>
      <c r="J113" s="53"/>
    </row>
    <row r="114" spans="1:10" s="44" customFormat="1" x14ac:dyDescent="0.2">
      <c r="A114" s="47"/>
      <c r="B114" s="54"/>
      <c r="C114" s="59"/>
      <c r="D114" s="59"/>
      <c r="E114" s="53"/>
      <c r="F114" s="53"/>
      <c r="G114" s="53"/>
      <c r="H114" s="53"/>
      <c r="I114" s="53"/>
      <c r="J114" s="53"/>
    </row>
    <row r="115" spans="1:10" s="44" customFormat="1" x14ac:dyDescent="0.2">
      <c r="A115" s="47"/>
      <c r="B115" s="54"/>
      <c r="C115" s="59"/>
      <c r="D115" s="59"/>
      <c r="E115" s="53"/>
      <c r="F115" s="53"/>
      <c r="G115" s="53"/>
      <c r="H115" s="53"/>
      <c r="I115" s="53"/>
      <c r="J115" s="53"/>
    </row>
    <row r="116" spans="1:10" s="44" customFormat="1" x14ac:dyDescent="0.2">
      <c r="A116" s="47"/>
      <c r="B116" s="54"/>
      <c r="C116" s="59"/>
      <c r="D116" s="59"/>
      <c r="E116" s="53"/>
      <c r="F116" s="53"/>
      <c r="G116" s="53"/>
      <c r="H116" s="53"/>
      <c r="I116" s="53"/>
      <c r="J116" s="53"/>
    </row>
    <row r="117" spans="1:10" s="44" customFormat="1" x14ac:dyDescent="0.2">
      <c r="A117" s="47"/>
      <c r="B117" s="54"/>
      <c r="C117" s="59"/>
      <c r="D117" s="59"/>
      <c r="E117" s="53"/>
      <c r="F117" s="53"/>
      <c r="G117" s="53"/>
      <c r="H117" s="53"/>
      <c r="I117" s="53"/>
      <c r="J117" s="53"/>
    </row>
    <row r="118" spans="1:10" s="44" customFormat="1" x14ac:dyDescent="0.2">
      <c r="A118" s="1"/>
      <c r="B118" s="2"/>
      <c r="C118" s="59"/>
      <c r="D118" s="59"/>
      <c r="E118" s="53"/>
      <c r="F118" s="53"/>
      <c r="G118" s="53"/>
      <c r="H118" s="53"/>
      <c r="I118" s="53"/>
      <c r="J118" s="53"/>
    </row>
    <row r="119" spans="1:10" s="44" customFormat="1" x14ac:dyDescent="0.2">
      <c r="A119" s="47"/>
      <c r="B119" s="54"/>
      <c r="C119" s="59"/>
      <c r="D119" s="59"/>
      <c r="E119" s="53"/>
      <c r="F119" s="53"/>
      <c r="G119" s="53"/>
      <c r="H119" s="53"/>
      <c r="I119" s="53"/>
      <c r="J119" s="53"/>
    </row>
    <row r="120" spans="1:10" s="44" customFormat="1" x14ac:dyDescent="0.2">
      <c r="A120" s="1"/>
      <c r="B120" s="1"/>
      <c r="C120" s="59"/>
      <c r="D120" s="59"/>
      <c r="E120" s="53"/>
      <c r="F120" s="53"/>
      <c r="G120" s="53"/>
      <c r="H120" s="53"/>
      <c r="I120" s="53"/>
      <c r="J120" s="53"/>
    </row>
    <row r="121" spans="1:10" s="44" customFormat="1" x14ac:dyDescent="0.2">
      <c r="A121" s="47"/>
      <c r="F121" s="56"/>
      <c r="G121" s="57"/>
      <c r="I121" s="57"/>
    </row>
    <row r="122" spans="1:10" s="44" customFormat="1" x14ac:dyDescent="0.2">
      <c r="A122" s="47"/>
      <c r="F122" s="56"/>
      <c r="G122" s="57"/>
      <c r="I122" s="57"/>
    </row>
    <row r="123" spans="1:10" s="44" customFormat="1" x14ac:dyDescent="0.2">
      <c r="A123" s="47"/>
      <c r="F123" s="56"/>
      <c r="G123" s="57"/>
      <c r="I123" s="57"/>
    </row>
    <row r="124" spans="1:10" s="44" customFormat="1" x14ac:dyDescent="0.2">
      <c r="A124" s="47"/>
      <c r="F124" s="56"/>
      <c r="G124" s="57"/>
      <c r="I124" s="57"/>
    </row>
    <row r="125" spans="1:10" s="44" customFormat="1" x14ac:dyDescent="0.2">
      <c r="A125" s="47"/>
      <c r="F125" s="56"/>
      <c r="G125" s="57"/>
      <c r="I125" s="57"/>
    </row>
    <row r="126" spans="1:10" s="44" customFormat="1" x14ac:dyDescent="0.2">
      <c r="A126" s="47"/>
      <c r="F126" s="56"/>
      <c r="G126" s="57"/>
      <c r="I126" s="57"/>
    </row>
    <row r="127" spans="1:10" s="44" customFormat="1" x14ac:dyDescent="0.2">
      <c r="A127" s="47"/>
      <c r="F127" s="56"/>
      <c r="G127" s="57"/>
      <c r="I127" s="57"/>
    </row>
    <row r="128" spans="1:10" s="44" customFormat="1" x14ac:dyDescent="0.2">
      <c r="A128" s="47"/>
      <c r="F128" s="56"/>
      <c r="G128" s="57"/>
      <c r="I128" s="57"/>
    </row>
    <row r="129" spans="1:9" s="44" customFormat="1" x14ac:dyDescent="0.2">
      <c r="A129" s="47"/>
      <c r="F129" s="56"/>
      <c r="G129" s="57"/>
      <c r="I129" s="57"/>
    </row>
    <row r="130" spans="1:9" s="44" customFormat="1" x14ac:dyDescent="0.2">
      <c r="A130" s="47"/>
      <c r="F130" s="56"/>
      <c r="G130" s="57"/>
      <c r="I130" s="57"/>
    </row>
    <row r="131" spans="1:9" s="44" customFormat="1" x14ac:dyDescent="0.2">
      <c r="A131" s="47"/>
      <c r="F131" s="56"/>
      <c r="G131" s="57"/>
      <c r="I131" s="57"/>
    </row>
    <row r="132" spans="1:9" s="44" customFormat="1" x14ac:dyDescent="0.2">
      <c r="A132" s="47"/>
      <c r="F132" s="56"/>
      <c r="G132" s="57"/>
      <c r="I132" s="57"/>
    </row>
    <row r="133" spans="1:9" s="44" customFormat="1" x14ac:dyDescent="0.2">
      <c r="A133" s="47"/>
      <c r="F133" s="56"/>
      <c r="G133" s="57"/>
      <c r="I133" s="57"/>
    </row>
    <row r="134" spans="1:9" s="44" customFormat="1" x14ac:dyDescent="0.2">
      <c r="A134" s="47"/>
      <c r="F134" s="56"/>
      <c r="G134" s="57"/>
      <c r="I134" s="57"/>
    </row>
    <row r="135" spans="1:9" s="44" customFormat="1" x14ac:dyDescent="0.2">
      <c r="A135" s="47"/>
      <c r="F135" s="56"/>
      <c r="G135" s="57"/>
      <c r="I135" s="57"/>
    </row>
    <row r="136" spans="1:9" s="44" customFormat="1" x14ac:dyDescent="0.2">
      <c r="A136" s="47"/>
      <c r="F136" s="56"/>
      <c r="G136" s="57"/>
      <c r="I136" s="57"/>
    </row>
    <row r="137" spans="1:9" s="44" customFormat="1" x14ac:dyDescent="0.2">
      <c r="A137" s="47"/>
      <c r="F137" s="56"/>
      <c r="G137" s="57"/>
      <c r="I137" s="57"/>
    </row>
    <row r="138" spans="1:9" s="44" customFormat="1" x14ac:dyDescent="0.2">
      <c r="A138" s="47"/>
      <c r="F138" s="56"/>
      <c r="G138" s="57"/>
      <c r="I138" s="57"/>
    </row>
    <row r="139" spans="1:9" s="44" customFormat="1" x14ac:dyDescent="0.2">
      <c r="A139" s="47"/>
      <c r="F139" s="56"/>
      <c r="G139" s="57"/>
      <c r="I139" s="57"/>
    </row>
    <row r="140" spans="1:9" s="44" customFormat="1" x14ac:dyDescent="0.2">
      <c r="A140" s="47"/>
      <c r="F140" s="56"/>
      <c r="G140" s="57"/>
      <c r="I140" s="57"/>
    </row>
    <row r="141" spans="1:9" s="44" customFormat="1" x14ac:dyDescent="0.2">
      <c r="A141" s="47"/>
      <c r="F141" s="56"/>
      <c r="G141" s="57"/>
      <c r="I141" s="57"/>
    </row>
    <row r="142" spans="1:9" s="44" customFormat="1" x14ac:dyDescent="0.2">
      <c r="A142" s="47"/>
      <c r="F142" s="56"/>
      <c r="G142" s="57"/>
      <c r="I142" s="57"/>
    </row>
    <row r="143" spans="1:9" s="44" customFormat="1" x14ac:dyDescent="0.2">
      <c r="A143" s="47"/>
      <c r="F143" s="56"/>
      <c r="G143" s="57"/>
      <c r="I143" s="57"/>
    </row>
    <row r="144" spans="1:9" s="44" customFormat="1" x14ac:dyDescent="0.2">
      <c r="A144" s="47"/>
      <c r="F144" s="56"/>
      <c r="G144" s="57"/>
      <c r="I144" s="57"/>
    </row>
    <row r="145" spans="1:9" s="44" customFormat="1" x14ac:dyDescent="0.2">
      <c r="A145" s="47"/>
      <c r="F145" s="56"/>
      <c r="G145" s="57"/>
      <c r="I145" s="57"/>
    </row>
    <row r="146" spans="1:9" s="44" customFormat="1" x14ac:dyDescent="0.2">
      <c r="A146" s="47"/>
      <c r="F146" s="56"/>
      <c r="G146" s="57"/>
      <c r="I146" s="57"/>
    </row>
    <row r="147" spans="1:9" s="44" customFormat="1" x14ac:dyDescent="0.2">
      <c r="A147" s="47"/>
      <c r="F147" s="56"/>
      <c r="G147" s="57"/>
      <c r="I147" s="57"/>
    </row>
    <row r="148" spans="1:9" s="44" customFormat="1" x14ac:dyDescent="0.2">
      <c r="A148" s="47"/>
      <c r="F148" s="56"/>
      <c r="G148" s="57"/>
      <c r="I148" s="57"/>
    </row>
    <row r="149" spans="1:9" s="44" customFormat="1" x14ac:dyDescent="0.2">
      <c r="A149" s="47"/>
      <c r="F149" s="56"/>
      <c r="G149" s="57"/>
      <c r="I149" s="57"/>
    </row>
    <row r="150" spans="1:9" s="44" customFormat="1" x14ac:dyDescent="0.2">
      <c r="A150" s="47"/>
      <c r="F150" s="56"/>
      <c r="G150" s="57"/>
      <c r="I150" s="57"/>
    </row>
  </sheetData>
  <mergeCells count="15">
    <mergeCell ref="A43:K43"/>
    <mergeCell ref="A44:K44"/>
    <mergeCell ref="A45:K45"/>
    <mergeCell ref="G3:G4"/>
    <mergeCell ref="H3:H4"/>
    <mergeCell ref="I3:I4"/>
    <mergeCell ref="J3:J4"/>
    <mergeCell ref="A1:K1"/>
    <mergeCell ref="A2:K2"/>
    <mergeCell ref="A3:B4"/>
    <mergeCell ref="C3:C4"/>
    <mergeCell ref="D3:D4"/>
    <mergeCell ref="E3:E4"/>
    <mergeCell ref="F3:F4"/>
    <mergeCell ref="K3:K4"/>
  </mergeCells>
  <printOptions horizontalCentered="1" verticalCentered="1"/>
  <pageMargins left="0" right="0" top="0.19652777777777777" bottom="0.19652777777777777" header="0.51180555555555562" footer="0.51180555555555562"/>
  <pageSetup paperSize="9" scale="71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="70" zoomScaleNormal="70" zoomScaleSheetLayoutView="50"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C6" sqref="C6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29"/>
    <col min="10" max="10" width="13.7109375" style="43"/>
    <col min="11" max="11" width="13.7109375" style="29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4.2" customHeight="1" x14ac:dyDescent="0.2">
      <c r="A2" s="35" t="s">
        <v>161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4.2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5" customFormat="1" ht="15.95" customHeight="1" x14ac:dyDescent="0.2">
      <c r="A4" s="32" t="s">
        <v>50</v>
      </c>
      <c r="B4" s="32"/>
      <c r="C4" s="36" t="s">
        <v>51</v>
      </c>
      <c r="D4" s="32" t="s">
        <v>52</v>
      </c>
      <c r="E4" s="32" t="s">
        <v>53</v>
      </c>
      <c r="F4" s="32" t="s">
        <v>54</v>
      </c>
      <c r="G4" s="32" t="s">
        <v>55</v>
      </c>
      <c r="H4" s="32" t="s">
        <v>56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s="5" customFormat="1" ht="15.9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44" customFormat="1" ht="15.9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3" customFormat="1" ht="15.95" customHeight="1" x14ac:dyDescent="0.2">
      <c r="A7" s="8" t="s">
        <v>29</v>
      </c>
      <c r="B7" s="9" t="s">
        <v>0</v>
      </c>
      <c r="C7" s="10">
        <v>13.1</v>
      </c>
      <c r="D7" s="11">
        <v>23</v>
      </c>
      <c r="E7" s="11">
        <v>26.2</v>
      </c>
      <c r="F7" s="11">
        <v>19.7</v>
      </c>
      <c r="G7" s="11">
        <v>34.5</v>
      </c>
      <c r="H7" s="11">
        <v>39.299999999999997</v>
      </c>
      <c r="I7" s="11">
        <v>26.2</v>
      </c>
      <c r="J7" s="11">
        <v>46</v>
      </c>
      <c r="K7" s="11">
        <v>57.5</v>
      </c>
      <c r="L7" s="11">
        <v>69</v>
      </c>
      <c r="M7" s="11">
        <v>6.6</v>
      </c>
    </row>
    <row r="8" spans="1:13" s="13" customFormat="1" ht="15.95" customHeight="1" x14ac:dyDescent="0.2">
      <c r="A8" s="8" t="s">
        <v>31</v>
      </c>
      <c r="B8" s="9" t="s">
        <v>1</v>
      </c>
      <c r="C8" s="10">
        <v>14.2</v>
      </c>
      <c r="D8" s="11">
        <v>23</v>
      </c>
      <c r="E8" s="11">
        <v>28.4</v>
      </c>
      <c r="F8" s="11">
        <v>21.3</v>
      </c>
      <c r="G8" s="11">
        <v>34.5</v>
      </c>
      <c r="H8" s="11">
        <v>42.6</v>
      </c>
      <c r="I8" s="11">
        <v>28.4</v>
      </c>
      <c r="J8" s="11">
        <v>46</v>
      </c>
      <c r="K8" s="11">
        <v>57.5</v>
      </c>
      <c r="L8" s="11">
        <v>69</v>
      </c>
      <c r="M8" s="11">
        <v>7.1</v>
      </c>
    </row>
    <row r="9" spans="1:13" s="13" customFormat="1" ht="15.95" customHeight="1" x14ac:dyDescent="0.2">
      <c r="A9" s="8" t="s">
        <v>32</v>
      </c>
      <c r="B9" s="9" t="s">
        <v>2</v>
      </c>
      <c r="C9" s="10">
        <v>12.2</v>
      </c>
      <c r="D9" s="11">
        <v>23</v>
      </c>
      <c r="E9" s="11">
        <v>24.4</v>
      </c>
      <c r="F9" s="11">
        <v>18.3</v>
      </c>
      <c r="G9" s="11">
        <v>34.5</v>
      </c>
      <c r="H9" s="11">
        <v>36.6</v>
      </c>
      <c r="I9" s="11">
        <v>24.4</v>
      </c>
      <c r="J9" s="11">
        <v>46</v>
      </c>
      <c r="K9" s="11">
        <v>57.5</v>
      </c>
      <c r="L9" s="11">
        <v>69</v>
      </c>
      <c r="M9" s="11">
        <v>6.1</v>
      </c>
    </row>
    <row r="10" spans="1:13" s="13" customFormat="1" ht="15.9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44" customFormat="1" ht="15.9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13" customFormat="1" ht="15.95" customHeight="1" x14ac:dyDescent="0.2">
      <c r="A12" s="8" t="s">
        <v>29</v>
      </c>
      <c r="B12" s="9" t="s">
        <v>3</v>
      </c>
      <c r="C12" s="10">
        <v>6.5</v>
      </c>
      <c r="D12" s="11">
        <v>11</v>
      </c>
      <c r="E12" s="11">
        <v>13</v>
      </c>
      <c r="F12" s="11">
        <v>9.8000000000000007</v>
      </c>
      <c r="G12" s="11">
        <v>16.5</v>
      </c>
      <c r="H12" s="11">
        <v>19.5</v>
      </c>
      <c r="I12" s="11">
        <v>13</v>
      </c>
      <c r="J12" s="11">
        <v>22</v>
      </c>
      <c r="K12" s="11">
        <v>27.5</v>
      </c>
      <c r="L12" s="11">
        <v>33</v>
      </c>
      <c r="M12" s="11">
        <v>3.3</v>
      </c>
    </row>
    <row r="13" spans="1:13" s="13" customFormat="1" ht="15.95" customHeight="1" x14ac:dyDescent="0.2">
      <c r="A13" s="8" t="s">
        <v>31</v>
      </c>
      <c r="B13" s="9" t="s">
        <v>4</v>
      </c>
      <c r="C13" s="10">
        <v>6.5</v>
      </c>
      <c r="D13" s="11">
        <v>11</v>
      </c>
      <c r="E13" s="11">
        <v>13</v>
      </c>
      <c r="F13" s="11">
        <v>9.8000000000000007</v>
      </c>
      <c r="G13" s="11">
        <v>16.5</v>
      </c>
      <c r="H13" s="11">
        <v>19.5</v>
      </c>
      <c r="I13" s="11">
        <v>13</v>
      </c>
      <c r="J13" s="11">
        <v>22</v>
      </c>
      <c r="K13" s="11">
        <v>27.5</v>
      </c>
      <c r="L13" s="11">
        <v>33</v>
      </c>
      <c r="M13" s="11">
        <v>3.3</v>
      </c>
    </row>
    <row r="14" spans="1:13" s="13" customFormat="1" ht="15.95" customHeight="1" x14ac:dyDescent="0.2">
      <c r="A14" s="8" t="s">
        <v>32</v>
      </c>
      <c r="B14" s="9" t="s">
        <v>5</v>
      </c>
      <c r="C14" s="10">
        <v>8.6999999999999993</v>
      </c>
      <c r="D14" s="11">
        <v>14.6</v>
      </c>
      <c r="E14" s="11">
        <v>17.399999999999999</v>
      </c>
      <c r="F14" s="11">
        <v>13.1</v>
      </c>
      <c r="G14" s="11">
        <v>21.9</v>
      </c>
      <c r="H14" s="11">
        <v>26.1</v>
      </c>
      <c r="I14" s="11">
        <v>17.399999999999999</v>
      </c>
      <c r="J14" s="11">
        <v>29.2</v>
      </c>
      <c r="K14" s="11">
        <v>36.5</v>
      </c>
      <c r="L14" s="11">
        <v>43.8</v>
      </c>
      <c r="M14" s="11">
        <v>4.4000000000000004</v>
      </c>
    </row>
    <row r="15" spans="1:13" s="13" customFormat="1" ht="15.95" customHeight="1" x14ac:dyDescent="0.2">
      <c r="A15" s="8" t="s">
        <v>35</v>
      </c>
      <c r="B15" s="9" t="s">
        <v>6</v>
      </c>
      <c r="C15" s="10">
        <v>9.6999999999999993</v>
      </c>
      <c r="D15" s="11">
        <v>16.399999999999999</v>
      </c>
      <c r="E15" s="11">
        <v>19.399999999999999</v>
      </c>
      <c r="F15" s="11">
        <v>14.6</v>
      </c>
      <c r="G15" s="11">
        <v>24.6</v>
      </c>
      <c r="H15" s="11">
        <v>29.1</v>
      </c>
      <c r="I15" s="11">
        <v>19.399999999999999</v>
      </c>
      <c r="J15" s="11">
        <v>32.799999999999997</v>
      </c>
      <c r="K15" s="11">
        <v>41</v>
      </c>
      <c r="L15" s="11">
        <v>49.2</v>
      </c>
      <c r="M15" s="11">
        <v>4.9000000000000004</v>
      </c>
    </row>
    <row r="16" spans="1:13" s="13" customFormat="1" ht="15.95" customHeight="1" x14ac:dyDescent="0.2">
      <c r="A16" s="8" t="s">
        <v>36</v>
      </c>
      <c r="B16" s="9" t="s">
        <v>7</v>
      </c>
      <c r="C16" s="10">
        <v>9.6999999999999993</v>
      </c>
      <c r="D16" s="11">
        <v>16.399999999999999</v>
      </c>
      <c r="E16" s="11">
        <v>19.399999999999999</v>
      </c>
      <c r="F16" s="11">
        <v>14.6</v>
      </c>
      <c r="G16" s="11">
        <v>24.6</v>
      </c>
      <c r="H16" s="11">
        <v>29.1</v>
      </c>
      <c r="I16" s="11">
        <v>19.399999999999999</v>
      </c>
      <c r="J16" s="11">
        <v>32.799999999999997</v>
      </c>
      <c r="K16" s="11">
        <v>41</v>
      </c>
      <c r="L16" s="11">
        <v>49.2</v>
      </c>
      <c r="M16" s="11">
        <v>4.9000000000000004</v>
      </c>
    </row>
    <row r="17" spans="1:13" s="13" customFormat="1" ht="15.95" customHeight="1" x14ac:dyDescent="0.2">
      <c r="A17" s="8" t="s">
        <v>37</v>
      </c>
      <c r="B17" s="9" t="s">
        <v>8</v>
      </c>
      <c r="C17" s="10">
        <v>9.6999999999999993</v>
      </c>
      <c r="D17" s="11">
        <v>16.399999999999999</v>
      </c>
      <c r="E17" s="11">
        <v>19.399999999999999</v>
      </c>
      <c r="F17" s="11">
        <v>14.6</v>
      </c>
      <c r="G17" s="11">
        <v>24.6</v>
      </c>
      <c r="H17" s="11">
        <v>29.1</v>
      </c>
      <c r="I17" s="11">
        <v>19.399999999999999</v>
      </c>
      <c r="J17" s="11">
        <v>32.799999999999997</v>
      </c>
      <c r="K17" s="11">
        <v>41</v>
      </c>
      <c r="L17" s="11">
        <v>49.2</v>
      </c>
      <c r="M17" s="11">
        <v>4.9000000000000004</v>
      </c>
    </row>
    <row r="18" spans="1:13" s="13" customFormat="1" ht="15.9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s="44" customFormat="1" ht="15.9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3" customFormat="1" ht="15.95" customHeight="1" x14ac:dyDescent="0.2">
      <c r="A20" s="8" t="s">
        <v>29</v>
      </c>
      <c r="B20" s="9" t="s">
        <v>9</v>
      </c>
      <c r="C20" s="10">
        <v>11.8</v>
      </c>
      <c r="D20" s="11">
        <v>21</v>
      </c>
      <c r="E20" s="11">
        <v>23.6</v>
      </c>
      <c r="F20" s="11">
        <v>17.7</v>
      </c>
      <c r="G20" s="11">
        <v>31.5</v>
      </c>
      <c r="H20" s="11">
        <v>35.4</v>
      </c>
      <c r="I20" s="11">
        <v>23.6</v>
      </c>
      <c r="J20" s="11">
        <v>42</v>
      </c>
      <c r="K20" s="11">
        <v>52.5</v>
      </c>
      <c r="L20" s="11">
        <v>63</v>
      </c>
      <c r="M20" s="11">
        <v>5.9</v>
      </c>
    </row>
    <row r="21" spans="1:13" s="13" customFormat="1" ht="15.95" customHeight="1" x14ac:dyDescent="0.2">
      <c r="A21" s="8" t="s">
        <v>31</v>
      </c>
      <c r="B21" s="9" t="s">
        <v>10</v>
      </c>
      <c r="C21" s="10">
        <v>9</v>
      </c>
      <c r="D21" s="11">
        <v>16</v>
      </c>
      <c r="E21" s="11">
        <v>18</v>
      </c>
      <c r="F21" s="11">
        <v>13.5</v>
      </c>
      <c r="G21" s="11">
        <v>24</v>
      </c>
      <c r="H21" s="11">
        <v>27</v>
      </c>
      <c r="I21" s="11">
        <v>18</v>
      </c>
      <c r="J21" s="11">
        <v>32</v>
      </c>
      <c r="K21" s="11">
        <v>40</v>
      </c>
      <c r="L21" s="11">
        <v>48</v>
      </c>
      <c r="M21" s="11">
        <v>4.5</v>
      </c>
    </row>
    <row r="22" spans="1:13" s="13" customFormat="1" ht="15.95" customHeight="1" x14ac:dyDescent="0.2">
      <c r="A22" s="8" t="s">
        <v>32</v>
      </c>
      <c r="B22" s="9" t="s">
        <v>11</v>
      </c>
      <c r="C22" s="10">
        <v>9.6999999999999993</v>
      </c>
      <c r="D22" s="11">
        <v>16.399999999999999</v>
      </c>
      <c r="E22" s="11">
        <v>19.399999999999999</v>
      </c>
      <c r="F22" s="11">
        <v>14.6</v>
      </c>
      <c r="G22" s="11">
        <v>24.6</v>
      </c>
      <c r="H22" s="11">
        <v>29.1</v>
      </c>
      <c r="I22" s="11">
        <v>19.399999999999999</v>
      </c>
      <c r="J22" s="11">
        <v>32.799999999999997</v>
      </c>
      <c r="K22" s="11">
        <v>41</v>
      </c>
      <c r="L22" s="11">
        <v>49.2</v>
      </c>
      <c r="M22" s="11">
        <v>4.9000000000000004</v>
      </c>
    </row>
    <row r="23" spans="1:13" s="13" customFormat="1" ht="15.95" customHeight="1" x14ac:dyDescent="0.2">
      <c r="A23" s="8" t="s">
        <v>35</v>
      </c>
      <c r="B23" s="9" t="s">
        <v>12</v>
      </c>
      <c r="C23" s="10">
        <v>9.6999999999999993</v>
      </c>
      <c r="D23" s="11">
        <v>16.399999999999999</v>
      </c>
      <c r="E23" s="11">
        <v>19.399999999999999</v>
      </c>
      <c r="F23" s="11">
        <v>14.6</v>
      </c>
      <c r="G23" s="11">
        <v>24.6</v>
      </c>
      <c r="H23" s="11">
        <v>29.1</v>
      </c>
      <c r="I23" s="11">
        <v>19.399999999999999</v>
      </c>
      <c r="J23" s="11">
        <v>32.799999999999997</v>
      </c>
      <c r="K23" s="11">
        <v>41</v>
      </c>
      <c r="L23" s="11">
        <v>49.2</v>
      </c>
      <c r="M23" s="11">
        <v>4.9000000000000004</v>
      </c>
    </row>
    <row r="24" spans="1:13" s="13" customFormat="1" ht="15.95" customHeight="1" x14ac:dyDescent="0.2">
      <c r="A24" s="8" t="s">
        <v>36</v>
      </c>
      <c r="B24" s="9" t="s">
        <v>13</v>
      </c>
      <c r="C24" s="10">
        <v>9.6999999999999993</v>
      </c>
      <c r="D24" s="11">
        <v>16.399999999999999</v>
      </c>
      <c r="E24" s="11">
        <v>19.399999999999999</v>
      </c>
      <c r="F24" s="11">
        <v>14.6</v>
      </c>
      <c r="G24" s="11">
        <v>24.6</v>
      </c>
      <c r="H24" s="11">
        <v>29.1</v>
      </c>
      <c r="I24" s="11">
        <v>19.399999999999999</v>
      </c>
      <c r="J24" s="11">
        <v>32.799999999999997</v>
      </c>
      <c r="K24" s="11">
        <v>41</v>
      </c>
      <c r="L24" s="11">
        <v>49.2</v>
      </c>
      <c r="M24" s="11">
        <v>4.9000000000000004</v>
      </c>
    </row>
    <row r="25" spans="1:13" s="13" customFormat="1" ht="15.9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44" customFormat="1" ht="15.95" customHeight="1" x14ac:dyDescent="0.2">
      <c r="A26" s="6" t="s">
        <v>40</v>
      </c>
      <c r="B26" s="7" t="s">
        <v>41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3" customFormat="1" ht="15.95" customHeight="1" x14ac:dyDescent="0.2">
      <c r="A27" s="8" t="s">
        <v>29</v>
      </c>
      <c r="B27" s="9" t="s">
        <v>62</v>
      </c>
      <c r="C27" s="10">
        <v>9.3000000000000007</v>
      </c>
      <c r="D27" s="11">
        <v>17.399999999999999</v>
      </c>
      <c r="E27" s="11">
        <v>18.600000000000001</v>
      </c>
      <c r="F27" s="11">
        <v>14</v>
      </c>
      <c r="G27" s="11">
        <v>26.1</v>
      </c>
      <c r="H27" s="11">
        <v>27.9</v>
      </c>
      <c r="I27" s="11">
        <v>18.600000000000001</v>
      </c>
      <c r="J27" s="11">
        <v>34.799999999999997</v>
      </c>
      <c r="K27" s="11">
        <v>43.5</v>
      </c>
      <c r="L27" s="11">
        <v>52.2</v>
      </c>
      <c r="M27" s="11">
        <v>4.7</v>
      </c>
    </row>
    <row r="28" spans="1:13" s="13" customFormat="1" ht="15.95" customHeight="1" x14ac:dyDescent="0.2">
      <c r="A28" s="8" t="s">
        <v>31</v>
      </c>
      <c r="B28" s="9" t="s">
        <v>15</v>
      </c>
      <c r="C28" s="10">
        <v>8.1</v>
      </c>
      <c r="D28" s="11">
        <v>14.4</v>
      </c>
      <c r="E28" s="11">
        <v>16.2</v>
      </c>
      <c r="F28" s="11">
        <v>12.2</v>
      </c>
      <c r="G28" s="11">
        <v>21.6</v>
      </c>
      <c r="H28" s="11">
        <v>24.3</v>
      </c>
      <c r="I28" s="11">
        <v>16.2</v>
      </c>
      <c r="J28" s="11">
        <v>28.8</v>
      </c>
      <c r="K28" s="11">
        <v>36</v>
      </c>
      <c r="L28" s="11">
        <v>43.2</v>
      </c>
      <c r="M28" s="11">
        <v>4.0999999999999996</v>
      </c>
    </row>
    <row r="29" spans="1:13" s="13" customFormat="1" ht="15.95" customHeight="1" x14ac:dyDescent="0.2">
      <c r="A29" s="8" t="s">
        <v>32</v>
      </c>
      <c r="B29" s="9" t="s">
        <v>63</v>
      </c>
      <c r="C29" s="10">
        <v>9.3000000000000007</v>
      </c>
      <c r="D29" s="11">
        <v>17.399999999999999</v>
      </c>
      <c r="E29" s="11">
        <v>18.600000000000001</v>
      </c>
      <c r="F29" s="11">
        <v>14</v>
      </c>
      <c r="G29" s="11">
        <v>26.1</v>
      </c>
      <c r="H29" s="11">
        <v>27.9</v>
      </c>
      <c r="I29" s="11">
        <v>18.600000000000001</v>
      </c>
      <c r="J29" s="11">
        <v>34.799999999999997</v>
      </c>
      <c r="K29" s="11">
        <v>43.5</v>
      </c>
      <c r="L29" s="11">
        <v>52.2</v>
      </c>
      <c r="M29" s="11">
        <v>4.7</v>
      </c>
    </row>
    <row r="30" spans="1:13" s="13" customFormat="1" ht="15.95" customHeight="1" x14ac:dyDescent="0.2">
      <c r="A30" s="8" t="s">
        <v>35</v>
      </c>
      <c r="B30" s="9" t="s">
        <v>17</v>
      </c>
      <c r="C30" s="10">
        <v>8.1</v>
      </c>
      <c r="D30" s="11">
        <v>14.4</v>
      </c>
      <c r="E30" s="11">
        <v>16.2</v>
      </c>
      <c r="F30" s="11">
        <v>12.2</v>
      </c>
      <c r="G30" s="11">
        <v>21.6</v>
      </c>
      <c r="H30" s="11">
        <v>24.3</v>
      </c>
      <c r="I30" s="11">
        <v>16.2</v>
      </c>
      <c r="J30" s="11">
        <v>28.8</v>
      </c>
      <c r="K30" s="11">
        <v>36</v>
      </c>
      <c r="L30" s="11">
        <v>43.2</v>
      </c>
      <c r="M30" s="11">
        <v>4.0999999999999996</v>
      </c>
    </row>
    <row r="31" spans="1:13" s="13" customFormat="1" ht="15.95" customHeight="1" x14ac:dyDescent="0.2">
      <c r="A31" s="8" t="s">
        <v>36</v>
      </c>
      <c r="B31" s="9" t="s">
        <v>18</v>
      </c>
      <c r="C31" s="10">
        <v>9.3000000000000007</v>
      </c>
      <c r="D31" s="11">
        <v>17.399999999999999</v>
      </c>
      <c r="E31" s="11">
        <v>18.600000000000001</v>
      </c>
      <c r="F31" s="11">
        <v>14</v>
      </c>
      <c r="G31" s="11">
        <v>26.1</v>
      </c>
      <c r="H31" s="11">
        <v>27.9</v>
      </c>
      <c r="I31" s="11">
        <v>18.600000000000001</v>
      </c>
      <c r="J31" s="11">
        <v>34.799999999999997</v>
      </c>
      <c r="K31" s="11">
        <v>43.5</v>
      </c>
      <c r="L31" s="11">
        <v>52.2</v>
      </c>
      <c r="M31" s="11">
        <v>4.7</v>
      </c>
    </row>
    <row r="32" spans="1:13" s="13" customFormat="1" ht="15.9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44" customFormat="1" ht="15.9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s="13" customFormat="1" ht="15.95" customHeight="1" x14ac:dyDescent="0.2">
      <c r="A34" s="8" t="s">
        <v>29</v>
      </c>
      <c r="B34" s="9" t="s">
        <v>64</v>
      </c>
      <c r="C34" s="10">
        <v>6.8</v>
      </c>
      <c r="D34" s="11">
        <v>13</v>
      </c>
      <c r="E34" s="11">
        <v>13.6</v>
      </c>
      <c r="F34" s="11">
        <v>10.199999999999999</v>
      </c>
      <c r="G34" s="11">
        <v>19.5</v>
      </c>
      <c r="H34" s="11">
        <v>20.399999999999999</v>
      </c>
      <c r="I34" s="11">
        <v>13.6</v>
      </c>
      <c r="J34" s="11">
        <v>26</v>
      </c>
      <c r="K34" s="11">
        <v>32.5</v>
      </c>
      <c r="L34" s="11">
        <v>39</v>
      </c>
      <c r="M34" s="11">
        <v>3.4</v>
      </c>
    </row>
    <row r="35" spans="1:13" s="13" customFormat="1" ht="15.95" customHeight="1" x14ac:dyDescent="0.2">
      <c r="A35" s="8" t="s">
        <v>31</v>
      </c>
      <c r="B35" s="9" t="s">
        <v>65</v>
      </c>
      <c r="C35" s="10">
        <v>9.6999999999999993</v>
      </c>
      <c r="D35" s="11">
        <v>15.2</v>
      </c>
      <c r="E35" s="11">
        <v>19.399999999999999</v>
      </c>
      <c r="F35" s="11">
        <v>14.6</v>
      </c>
      <c r="G35" s="11">
        <v>22.8</v>
      </c>
      <c r="H35" s="11">
        <v>29.1</v>
      </c>
      <c r="I35" s="11">
        <v>19.399999999999999</v>
      </c>
      <c r="J35" s="11">
        <v>30.4</v>
      </c>
      <c r="K35" s="11">
        <v>38</v>
      </c>
      <c r="L35" s="11">
        <v>45.6</v>
      </c>
      <c r="M35" s="11">
        <v>4.9000000000000004</v>
      </c>
    </row>
    <row r="36" spans="1:13" s="13" customFormat="1" ht="15.95" customHeight="1" x14ac:dyDescent="0.2">
      <c r="A36" s="8" t="s">
        <v>32</v>
      </c>
      <c r="B36" s="9" t="s">
        <v>21</v>
      </c>
      <c r="C36" s="10">
        <v>8.1</v>
      </c>
      <c r="D36" s="11">
        <v>13.8</v>
      </c>
      <c r="E36" s="11">
        <v>16.2</v>
      </c>
      <c r="F36" s="11">
        <v>12.2</v>
      </c>
      <c r="G36" s="11">
        <v>20.7</v>
      </c>
      <c r="H36" s="11">
        <v>24.3</v>
      </c>
      <c r="I36" s="11">
        <v>16.2</v>
      </c>
      <c r="J36" s="11">
        <v>27.6</v>
      </c>
      <c r="K36" s="11">
        <v>34.5</v>
      </c>
      <c r="L36" s="11">
        <v>41.4</v>
      </c>
      <c r="M36" s="11">
        <v>4.0999999999999996</v>
      </c>
    </row>
    <row r="37" spans="1:13" s="13" customFormat="1" ht="15.95" customHeight="1" x14ac:dyDescent="0.2">
      <c r="A37" s="8" t="s">
        <v>35</v>
      </c>
      <c r="B37" s="9" t="s">
        <v>22</v>
      </c>
      <c r="C37" s="10">
        <v>6.1</v>
      </c>
      <c r="D37" s="11">
        <v>10.199999999999999</v>
      </c>
      <c r="E37" s="11">
        <v>12.2</v>
      </c>
      <c r="F37" s="11">
        <v>9.1999999999999993</v>
      </c>
      <c r="G37" s="11">
        <v>15.3</v>
      </c>
      <c r="H37" s="11">
        <v>18.3</v>
      </c>
      <c r="I37" s="11">
        <v>12.2</v>
      </c>
      <c r="J37" s="11">
        <v>20.399999999999999</v>
      </c>
      <c r="K37" s="11">
        <v>25.5</v>
      </c>
      <c r="L37" s="11">
        <v>30.6</v>
      </c>
      <c r="M37" s="11">
        <v>3.1</v>
      </c>
    </row>
    <row r="38" spans="1:13" s="13" customFormat="1" ht="15.95" customHeight="1" x14ac:dyDescent="0.2">
      <c r="A38" s="8" t="s">
        <v>36</v>
      </c>
      <c r="B38" s="9" t="s">
        <v>66</v>
      </c>
      <c r="C38" s="10">
        <v>9</v>
      </c>
      <c r="D38" s="11">
        <v>14.8</v>
      </c>
      <c r="E38" s="11">
        <v>18</v>
      </c>
      <c r="F38" s="11">
        <v>13.5</v>
      </c>
      <c r="G38" s="11">
        <v>22.2</v>
      </c>
      <c r="H38" s="11">
        <v>27</v>
      </c>
      <c r="I38" s="11">
        <v>18</v>
      </c>
      <c r="J38" s="11">
        <v>29.6</v>
      </c>
      <c r="K38" s="11">
        <v>37</v>
      </c>
      <c r="L38" s="11">
        <v>44.4</v>
      </c>
      <c r="M38" s="11">
        <v>4.5</v>
      </c>
    </row>
    <row r="39" spans="1:13" s="13" customFormat="1" ht="15.95" customHeight="1" x14ac:dyDescent="0.2">
      <c r="A39" s="8" t="s">
        <v>37</v>
      </c>
      <c r="B39" s="9" t="s">
        <v>24</v>
      </c>
      <c r="C39" s="10">
        <v>9</v>
      </c>
      <c r="D39" s="11">
        <v>14.8</v>
      </c>
      <c r="E39" s="11">
        <v>18</v>
      </c>
      <c r="F39" s="11">
        <v>13.5</v>
      </c>
      <c r="G39" s="11">
        <v>22.2</v>
      </c>
      <c r="H39" s="11">
        <v>27</v>
      </c>
      <c r="I39" s="11">
        <v>18</v>
      </c>
      <c r="J39" s="11">
        <v>29.6</v>
      </c>
      <c r="K39" s="11">
        <v>37</v>
      </c>
      <c r="L39" s="11">
        <v>44.4</v>
      </c>
      <c r="M39" s="11">
        <v>4.5</v>
      </c>
    </row>
    <row r="40" spans="1:13" s="13" customFormat="1" ht="15.95" customHeight="1" x14ac:dyDescent="0.2">
      <c r="A40" s="8" t="s">
        <v>44</v>
      </c>
      <c r="B40" s="9" t="s">
        <v>67</v>
      </c>
      <c r="C40" s="10">
        <v>9</v>
      </c>
      <c r="D40" s="11">
        <v>14.8</v>
      </c>
      <c r="E40" s="11">
        <v>18</v>
      </c>
      <c r="F40" s="11">
        <v>13.5</v>
      </c>
      <c r="G40" s="11">
        <v>22.2</v>
      </c>
      <c r="H40" s="11">
        <v>27</v>
      </c>
      <c r="I40" s="11">
        <v>18</v>
      </c>
      <c r="J40" s="11">
        <v>29.6</v>
      </c>
      <c r="K40" s="11">
        <v>37</v>
      </c>
      <c r="L40" s="11">
        <v>44.4</v>
      </c>
      <c r="M40" s="11">
        <v>4.5</v>
      </c>
    </row>
    <row r="41" spans="1:13" s="13" customFormat="1" ht="15.9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44" customFormat="1" ht="15.9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3" customFormat="1" ht="15.95" customHeight="1" x14ac:dyDescent="0.2">
      <c r="A43" s="8" t="s">
        <v>29</v>
      </c>
      <c r="B43" s="9" t="s">
        <v>26</v>
      </c>
      <c r="C43" s="10">
        <v>15.4</v>
      </c>
      <c r="D43" s="11">
        <v>26</v>
      </c>
      <c r="E43" s="11">
        <v>30.8</v>
      </c>
      <c r="F43" s="11">
        <v>23.1</v>
      </c>
      <c r="G43" s="11">
        <v>39</v>
      </c>
      <c r="H43" s="11">
        <v>46.2</v>
      </c>
      <c r="I43" s="11">
        <v>30.8</v>
      </c>
      <c r="J43" s="11">
        <v>52</v>
      </c>
      <c r="K43" s="11">
        <v>65</v>
      </c>
      <c r="L43" s="11">
        <v>78</v>
      </c>
      <c r="M43" s="11">
        <v>7.7</v>
      </c>
    </row>
    <row r="44" spans="1:13" s="13" customFormat="1" ht="15.95" customHeight="1" x14ac:dyDescent="0.2">
      <c r="A44" s="8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13" customFormat="1" ht="24.75" customHeight="1" x14ac:dyDescent="0.2">
      <c r="A45" s="33" t="s">
        <v>162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44" customFormat="1" ht="15.9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s="44" customFormat="1" ht="15.95" customHeight="1" x14ac:dyDescent="0.2">
      <c r="A47" s="48"/>
      <c r="B47" s="48"/>
      <c r="C47" s="30"/>
      <c r="D47" s="30"/>
      <c r="E47" s="49"/>
      <c r="F47" s="49"/>
      <c r="G47" s="52"/>
      <c r="H47" s="52"/>
      <c r="I47" s="52"/>
      <c r="J47" s="52"/>
      <c r="K47" s="52"/>
      <c r="L47" s="47"/>
    </row>
    <row r="48" spans="1:13" s="5" customFormat="1" ht="15.95" customHeight="1" x14ac:dyDescent="0.2">
      <c r="A48" s="48"/>
      <c r="B48" s="48"/>
      <c r="C48" s="30"/>
      <c r="D48" s="30"/>
      <c r="E48" s="49"/>
      <c r="F48" s="49"/>
      <c r="G48" s="50"/>
      <c r="H48" s="50"/>
      <c r="I48" s="50"/>
      <c r="J48" s="50"/>
      <c r="K48" s="50"/>
      <c r="L48" s="53"/>
    </row>
    <row r="49" spans="1:12" s="5" customFormat="1" ht="15.95" customHeight="1" x14ac:dyDescent="0.2">
      <c r="A49" s="48"/>
      <c r="B49" s="48"/>
      <c r="C49" s="30"/>
      <c r="D49" s="30"/>
      <c r="E49" s="49"/>
      <c r="F49" s="49"/>
      <c r="G49" s="52"/>
      <c r="H49" s="52"/>
      <c r="I49" s="52"/>
      <c r="J49" s="52"/>
      <c r="K49" s="52"/>
      <c r="L49" s="53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53"/>
    </row>
    <row r="51" spans="1:12" s="13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3"/>
    </row>
    <row r="52" spans="1:12" s="13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13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</sheetData>
  <mergeCells count="17">
    <mergeCell ref="A1:M1"/>
    <mergeCell ref="A2:M2"/>
    <mergeCell ref="A3:M3"/>
    <mergeCell ref="A4:B5"/>
    <mergeCell ref="C4:C5"/>
    <mergeCell ref="D4:D5"/>
    <mergeCell ref="A45:M45"/>
    <mergeCell ref="F4:F5"/>
    <mergeCell ref="H4:H5"/>
    <mergeCell ref="M4:M5"/>
    <mergeCell ref="G4:G5"/>
    <mergeCell ref="A46:M46"/>
    <mergeCell ref="I4:I5"/>
    <mergeCell ref="J4:J5"/>
    <mergeCell ref="K4:K5"/>
    <mergeCell ref="L4:L5"/>
    <mergeCell ref="E4:E5"/>
  </mergeCells>
  <printOptions horizontalCentered="1" verticalCentered="1"/>
  <pageMargins left="0" right="0" top="0.19652777777777777" bottom="0.19652777777777777" header="0.51180555555555562" footer="0.51180555555555562"/>
  <pageSetup paperSize="9" scale="74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="70" zoomScaleNormal="70" zoomScaleSheetLayoutView="50"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C6" sqref="C6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29"/>
    <col min="10" max="10" width="13.7109375" style="43"/>
    <col min="11" max="11" width="13.7109375" style="29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4.2" customHeight="1" x14ac:dyDescent="0.2">
      <c r="A2" s="35" t="s">
        <v>160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4.2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5" customFormat="1" ht="15.95" customHeight="1" x14ac:dyDescent="0.2">
      <c r="A4" s="32" t="s">
        <v>50</v>
      </c>
      <c r="B4" s="32"/>
      <c r="C4" s="36" t="s">
        <v>51</v>
      </c>
      <c r="D4" s="32" t="s">
        <v>52</v>
      </c>
      <c r="E4" s="32" t="s">
        <v>53</v>
      </c>
      <c r="F4" s="32" t="s">
        <v>54</v>
      </c>
      <c r="G4" s="32" t="s">
        <v>55</v>
      </c>
      <c r="H4" s="32" t="s">
        <v>56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s="5" customFormat="1" ht="15.9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44" customFormat="1" ht="15.9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3" customFormat="1" ht="15.95" customHeight="1" x14ac:dyDescent="0.2">
      <c r="A7" s="8" t="s">
        <v>29</v>
      </c>
      <c r="B7" s="9" t="s">
        <v>0</v>
      </c>
      <c r="C7" s="10">
        <v>12.4</v>
      </c>
      <c r="D7" s="11">
        <v>21.8</v>
      </c>
      <c r="E7" s="11">
        <v>24.8</v>
      </c>
      <c r="F7" s="11">
        <v>18.600000000000001</v>
      </c>
      <c r="G7" s="11">
        <v>32.700000000000003</v>
      </c>
      <c r="H7" s="11">
        <v>37.200000000000003</v>
      </c>
      <c r="I7" s="11">
        <v>24.8</v>
      </c>
      <c r="J7" s="11">
        <v>43.6</v>
      </c>
      <c r="K7" s="11">
        <v>54.5</v>
      </c>
      <c r="L7" s="11">
        <v>65.400000000000006</v>
      </c>
      <c r="M7" s="11">
        <v>6.2</v>
      </c>
    </row>
    <row r="8" spans="1:13" s="13" customFormat="1" ht="15.95" customHeight="1" x14ac:dyDescent="0.2">
      <c r="A8" s="8" t="s">
        <v>31</v>
      </c>
      <c r="B8" s="9" t="s">
        <v>1</v>
      </c>
      <c r="C8" s="10">
        <v>13.4</v>
      </c>
      <c r="D8" s="11">
        <v>21.8</v>
      </c>
      <c r="E8" s="11">
        <v>26.8</v>
      </c>
      <c r="F8" s="11">
        <v>20.100000000000001</v>
      </c>
      <c r="G8" s="11">
        <v>32.700000000000003</v>
      </c>
      <c r="H8" s="11">
        <v>40.200000000000003</v>
      </c>
      <c r="I8" s="11">
        <v>26.8</v>
      </c>
      <c r="J8" s="11">
        <v>43.6</v>
      </c>
      <c r="K8" s="11">
        <v>54.5</v>
      </c>
      <c r="L8" s="11">
        <v>65.400000000000006</v>
      </c>
      <c r="M8" s="11">
        <v>6.7</v>
      </c>
    </row>
    <row r="9" spans="1:13" s="13" customFormat="1" ht="15.95" customHeight="1" x14ac:dyDescent="0.2">
      <c r="A9" s="8" t="s">
        <v>32</v>
      </c>
      <c r="B9" s="9" t="s">
        <v>2</v>
      </c>
      <c r="C9" s="10">
        <v>11.5</v>
      </c>
      <c r="D9" s="11">
        <v>21.8</v>
      </c>
      <c r="E9" s="11">
        <v>23</v>
      </c>
      <c r="F9" s="11">
        <v>17.3</v>
      </c>
      <c r="G9" s="11">
        <v>32.700000000000003</v>
      </c>
      <c r="H9" s="11">
        <v>34.5</v>
      </c>
      <c r="I9" s="11">
        <v>23</v>
      </c>
      <c r="J9" s="11">
        <v>43.6</v>
      </c>
      <c r="K9" s="11">
        <v>54.5</v>
      </c>
      <c r="L9" s="11">
        <v>65.400000000000006</v>
      </c>
      <c r="M9" s="11">
        <v>5.8</v>
      </c>
    </row>
    <row r="10" spans="1:13" s="13" customFormat="1" ht="15.9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44" customFormat="1" ht="15.9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13" customFormat="1" ht="15.95" customHeight="1" x14ac:dyDescent="0.2">
      <c r="A12" s="8" t="s">
        <v>29</v>
      </c>
      <c r="B12" s="9" t="s">
        <v>3</v>
      </c>
      <c r="C12" s="10">
        <v>6.1</v>
      </c>
      <c r="D12" s="11">
        <v>10.4</v>
      </c>
      <c r="E12" s="11">
        <v>12.2</v>
      </c>
      <c r="F12" s="11">
        <v>9.1999999999999993</v>
      </c>
      <c r="G12" s="11">
        <v>15.6</v>
      </c>
      <c r="H12" s="11">
        <v>18.3</v>
      </c>
      <c r="I12" s="11">
        <v>12.2</v>
      </c>
      <c r="J12" s="11">
        <v>20.8</v>
      </c>
      <c r="K12" s="11">
        <v>26</v>
      </c>
      <c r="L12" s="11">
        <v>31.2</v>
      </c>
      <c r="M12" s="11">
        <v>3.1</v>
      </c>
    </row>
    <row r="13" spans="1:13" s="13" customFormat="1" ht="15.95" customHeight="1" x14ac:dyDescent="0.2">
      <c r="A13" s="8" t="s">
        <v>31</v>
      </c>
      <c r="B13" s="9" t="s">
        <v>4</v>
      </c>
      <c r="C13" s="10">
        <v>6.1</v>
      </c>
      <c r="D13" s="11">
        <v>10.4</v>
      </c>
      <c r="E13" s="11">
        <v>12.2</v>
      </c>
      <c r="F13" s="11">
        <v>9.1999999999999993</v>
      </c>
      <c r="G13" s="11">
        <v>15.6</v>
      </c>
      <c r="H13" s="11">
        <v>18.3</v>
      </c>
      <c r="I13" s="11">
        <v>12.2</v>
      </c>
      <c r="J13" s="11">
        <v>20.8</v>
      </c>
      <c r="K13" s="11">
        <v>26</v>
      </c>
      <c r="L13" s="11">
        <v>31.2</v>
      </c>
      <c r="M13" s="11">
        <v>3.1</v>
      </c>
    </row>
    <row r="14" spans="1:13" s="13" customFormat="1" ht="15.95" customHeight="1" x14ac:dyDescent="0.2">
      <c r="A14" s="8" t="s">
        <v>32</v>
      </c>
      <c r="B14" s="9" t="s">
        <v>5</v>
      </c>
      <c r="C14" s="10">
        <v>8.1999999999999993</v>
      </c>
      <c r="D14" s="11">
        <v>13.8</v>
      </c>
      <c r="E14" s="11">
        <v>16.399999999999999</v>
      </c>
      <c r="F14" s="11">
        <v>12.3</v>
      </c>
      <c r="G14" s="11">
        <v>20.7</v>
      </c>
      <c r="H14" s="11">
        <v>24.6</v>
      </c>
      <c r="I14" s="11">
        <v>16.399999999999999</v>
      </c>
      <c r="J14" s="11">
        <v>27.6</v>
      </c>
      <c r="K14" s="11">
        <v>34.5</v>
      </c>
      <c r="L14" s="11">
        <v>41.4</v>
      </c>
      <c r="M14" s="11">
        <v>4.0999999999999996</v>
      </c>
    </row>
    <row r="15" spans="1:13" s="13" customFormat="1" ht="15.95" customHeight="1" x14ac:dyDescent="0.2">
      <c r="A15" s="8" t="s">
        <v>35</v>
      </c>
      <c r="B15" s="9" t="s">
        <v>6</v>
      </c>
      <c r="C15" s="10">
        <v>9.1999999999999993</v>
      </c>
      <c r="D15" s="11">
        <v>15.4</v>
      </c>
      <c r="E15" s="11">
        <v>18.399999999999999</v>
      </c>
      <c r="F15" s="11">
        <v>13.8</v>
      </c>
      <c r="G15" s="11">
        <v>23.1</v>
      </c>
      <c r="H15" s="11">
        <v>27.6</v>
      </c>
      <c r="I15" s="11">
        <v>18.399999999999999</v>
      </c>
      <c r="J15" s="11">
        <v>30.8</v>
      </c>
      <c r="K15" s="11">
        <v>38.5</v>
      </c>
      <c r="L15" s="11">
        <v>46.2</v>
      </c>
      <c r="M15" s="11">
        <v>4.5999999999999996</v>
      </c>
    </row>
    <row r="16" spans="1:13" s="13" customFormat="1" ht="15.95" customHeight="1" x14ac:dyDescent="0.2">
      <c r="A16" s="8" t="s">
        <v>36</v>
      </c>
      <c r="B16" s="9" t="s">
        <v>7</v>
      </c>
      <c r="C16" s="10">
        <v>9.1999999999999993</v>
      </c>
      <c r="D16" s="11">
        <v>15.4</v>
      </c>
      <c r="E16" s="11">
        <v>18.399999999999999</v>
      </c>
      <c r="F16" s="11">
        <v>13.8</v>
      </c>
      <c r="G16" s="11">
        <v>23.1</v>
      </c>
      <c r="H16" s="11">
        <v>27.6</v>
      </c>
      <c r="I16" s="11">
        <v>18.399999999999999</v>
      </c>
      <c r="J16" s="11">
        <v>30.8</v>
      </c>
      <c r="K16" s="11">
        <v>38.5</v>
      </c>
      <c r="L16" s="11">
        <v>46.2</v>
      </c>
      <c r="M16" s="11">
        <v>4.5999999999999996</v>
      </c>
    </row>
    <row r="17" spans="1:13" s="13" customFormat="1" ht="15.95" customHeight="1" x14ac:dyDescent="0.2">
      <c r="A17" s="8" t="s">
        <v>37</v>
      </c>
      <c r="B17" s="9" t="s">
        <v>8</v>
      </c>
      <c r="C17" s="10">
        <v>9.1999999999999993</v>
      </c>
      <c r="D17" s="11">
        <v>15.4</v>
      </c>
      <c r="E17" s="11">
        <v>18.399999999999999</v>
      </c>
      <c r="F17" s="11">
        <v>13.8</v>
      </c>
      <c r="G17" s="11">
        <v>23.1</v>
      </c>
      <c r="H17" s="11">
        <v>27.6</v>
      </c>
      <c r="I17" s="11">
        <v>18.399999999999999</v>
      </c>
      <c r="J17" s="11">
        <v>30.8</v>
      </c>
      <c r="K17" s="11">
        <v>38.5</v>
      </c>
      <c r="L17" s="11">
        <v>46.2</v>
      </c>
      <c r="M17" s="11">
        <v>4.5999999999999996</v>
      </c>
    </row>
    <row r="18" spans="1:13" s="13" customFormat="1" ht="15.9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s="44" customFormat="1" ht="15.9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3" customFormat="1" ht="15.95" customHeight="1" x14ac:dyDescent="0.2">
      <c r="A20" s="8" t="s">
        <v>29</v>
      </c>
      <c r="B20" s="9" t="s">
        <v>9</v>
      </c>
      <c r="C20" s="10">
        <v>10.8</v>
      </c>
      <c r="D20" s="11">
        <v>19</v>
      </c>
      <c r="E20" s="11">
        <v>21.6</v>
      </c>
      <c r="F20" s="11">
        <v>16.2</v>
      </c>
      <c r="G20" s="11">
        <v>28.5</v>
      </c>
      <c r="H20" s="11">
        <v>32.4</v>
      </c>
      <c r="I20" s="11">
        <v>21.6</v>
      </c>
      <c r="J20" s="11">
        <v>38</v>
      </c>
      <c r="K20" s="11">
        <v>47.5</v>
      </c>
      <c r="L20" s="11">
        <v>57</v>
      </c>
      <c r="M20" s="11">
        <v>5.4</v>
      </c>
    </row>
    <row r="21" spans="1:13" s="13" customFormat="1" ht="15.95" customHeight="1" x14ac:dyDescent="0.2">
      <c r="A21" s="8" t="s">
        <v>31</v>
      </c>
      <c r="B21" s="9" t="s">
        <v>10</v>
      </c>
      <c r="C21" s="10">
        <v>8.1999999999999993</v>
      </c>
      <c r="D21" s="11">
        <v>14.6</v>
      </c>
      <c r="E21" s="11">
        <v>16.399999999999999</v>
      </c>
      <c r="F21" s="11">
        <v>12.3</v>
      </c>
      <c r="G21" s="11">
        <v>21.9</v>
      </c>
      <c r="H21" s="11">
        <v>24.6</v>
      </c>
      <c r="I21" s="11">
        <v>16.399999999999999</v>
      </c>
      <c r="J21" s="11">
        <v>29.2</v>
      </c>
      <c r="K21" s="11">
        <v>36.5</v>
      </c>
      <c r="L21" s="11">
        <v>43.8</v>
      </c>
      <c r="M21" s="11">
        <v>4.0999999999999996</v>
      </c>
    </row>
    <row r="22" spans="1:13" s="13" customFormat="1" ht="15.95" customHeight="1" x14ac:dyDescent="0.2">
      <c r="A22" s="8" t="s">
        <v>32</v>
      </c>
      <c r="B22" s="9" t="s">
        <v>11</v>
      </c>
      <c r="C22" s="10">
        <v>8.9</v>
      </c>
      <c r="D22" s="11">
        <v>15</v>
      </c>
      <c r="E22" s="11">
        <v>17.8</v>
      </c>
      <c r="F22" s="11">
        <v>13.4</v>
      </c>
      <c r="G22" s="11">
        <v>22.5</v>
      </c>
      <c r="H22" s="11">
        <v>26.7</v>
      </c>
      <c r="I22" s="11">
        <v>17.8</v>
      </c>
      <c r="J22" s="11">
        <v>30</v>
      </c>
      <c r="K22" s="11">
        <v>37.5</v>
      </c>
      <c r="L22" s="11">
        <v>45</v>
      </c>
      <c r="M22" s="11">
        <v>4.5</v>
      </c>
    </row>
    <row r="23" spans="1:13" s="13" customFormat="1" ht="15.95" customHeight="1" x14ac:dyDescent="0.2">
      <c r="A23" s="8" t="s">
        <v>35</v>
      </c>
      <c r="B23" s="9" t="s">
        <v>12</v>
      </c>
      <c r="C23" s="10">
        <v>8.9</v>
      </c>
      <c r="D23" s="11">
        <v>15</v>
      </c>
      <c r="E23" s="11">
        <v>17.8</v>
      </c>
      <c r="F23" s="11">
        <v>13.4</v>
      </c>
      <c r="G23" s="11">
        <v>22.5</v>
      </c>
      <c r="H23" s="11">
        <v>26.7</v>
      </c>
      <c r="I23" s="11">
        <v>17.8</v>
      </c>
      <c r="J23" s="11">
        <v>30</v>
      </c>
      <c r="K23" s="11">
        <v>37.5</v>
      </c>
      <c r="L23" s="11">
        <v>45</v>
      </c>
      <c r="M23" s="11">
        <v>4.5</v>
      </c>
    </row>
    <row r="24" spans="1:13" s="13" customFormat="1" ht="15.95" customHeight="1" x14ac:dyDescent="0.2">
      <c r="A24" s="8" t="s">
        <v>36</v>
      </c>
      <c r="B24" s="9" t="s">
        <v>13</v>
      </c>
      <c r="C24" s="10">
        <v>8.9</v>
      </c>
      <c r="D24" s="11">
        <v>15</v>
      </c>
      <c r="E24" s="11">
        <v>17.8</v>
      </c>
      <c r="F24" s="11">
        <v>13.4</v>
      </c>
      <c r="G24" s="11">
        <v>22.5</v>
      </c>
      <c r="H24" s="11">
        <v>26.7</v>
      </c>
      <c r="I24" s="11">
        <v>17.8</v>
      </c>
      <c r="J24" s="11">
        <v>30</v>
      </c>
      <c r="K24" s="11">
        <v>37.5</v>
      </c>
      <c r="L24" s="11">
        <v>45</v>
      </c>
      <c r="M24" s="11">
        <v>4.5</v>
      </c>
    </row>
    <row r="25" spans="1:13" s="13" customFormat="1" ht="15.9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44" customFormat="1" ht="15.95" customHeight="1" x14ac:dyDescent="0.2">
      <c r="A26" s="6" t="s">
        <v>40</v>
      </c>
      <c r="B26" s="7" t="s">
        <v>41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3" customFormat="1" ht="15.95" customHeight="1" x14ac:dyDescent="0.2">
      <c r="A27" s="8" t="s">
        <v>29</v>
      </c>
      <c r="B27" s="9" t="s">
        <v>62</v>
      </c>
      <c r="C27" s="10">
        <v>8.8000000000000007</v>
      </c>
      <c r="D27" s="11">
        <v>16.399999999999999</v>
      </c>
      <c r="E27" s="11">
        <v>17.600000000000001</v>
      </c>
      <c r="F27" s="11">
        <v>13.2</v>
      </c>
      <c r="G27" s="11">
        <v>24.6</v>
      </c>
      <c r="H27" s="11">
        <v>26.4</v>
      </c>
      <c r="I27" s="11">
        <v>17.600000000000001</v>
      </c>
      <c r="J27" s="11">
        <v>32.799999999999997</v>
      </c>
      <c r="K27" s="11">
        <v>41</v>
      </c>
      <c r="L27" s="11">
        <v>49.2</v>
      </c>
      <c r="M27" s="11">
        <v>4.4000000000000004</v>
      </c>
    </row>
    <row r="28" spans="1:13" s="13" customFormat="1" ht="15.95" customHeight="1" x14ac:dyDescent="0.2">
      <c r="A28" s="8" t="s">
        <v>31</v>
      </c>
      <c r="B28" s="9" t="s">
        <v>15</v>
      </c>
      <c r="C28" s="10">
        <v>7.7</v>
      </c>
      <c r="D28" s="11">
        <v>13.6</v>
      </c>
      <c r="E28" s="11">
        <v>15.4</v>
      </c>
      <c r="F28" s="11">
        <v>11.6</v>
      </c>
      <c r="G28" s="11">
        <v>20.399999999999999</v>
      </c>
      <c r="H28" s="11">
        <v>23.1</v>
      </c>
      <c r="I28" s="11">
        <v>15.4</v>
      </c>
      <c r="J28" s="11">
        <v>27.2</v>
      </c>
      <c r="K28" s="11">
        <v>34</v>
      </c>
      <c r="L28" s="11">
        <v>40.799999999999997</v>
      </c>
      <c r="M28" s="11">
        <v>3.9</v>
      </c>
    </row>
    <row r="29" spans="1:13" s="13" customFormat="1" ht="15.95" customHeight="1" x14ac:dyDescent="0.2">
      <c r="A29" s="8" t="s">
        <v>32</v>
      </c>
      <c r="B29" s="9" t="s">
        <v>63</v>
      </c>
      <c r="C29" s="10">
        <v>8.8000000000000007</v>
      </c>
      <c r="D29" s="11">
        <v>16.399999999999999</v>
      </c>
      <c r="E29" s="11">
        <v>17.600000000000001</v>
      </c>
      <c r="F29" s="11">
        <v>13.2</v>
      </c>
      <c r="G29" s="11">
        <v>24.6</v>
      </c>
      <c r="H29" s="11">
        <v>26.4</v>
      </c>
      <c r="I29" s="11">
        <v>17.600000000000001</v>
      </c>
      <c r="J29" s="11">
        <v>32.799999999999997</v>
      </c>
      <c r="K29" s="11">
        <v>41</v>
      </c>
      <c r="L29" s="11">
        <v>49.2</v>
      </c>
      <c r="M29" s="11">
        <v>4.4000000000000004</v>
      </c>
    </row>
    <row r="30" spans="1:13" s="13" customFormat="1" ht="15.95" customHeight="1" x14ac:dyDescent="0.2">
      <c r="A30" s="8" t="s">
        <v>35</v>
      </c>
      <c r="B30" s="9" t="s">
        <v>17</v>
      </c>
      <c r="C30" s="10">
        <v>7.7</v>
      </c>
      <c r="D30" s="11">
        <v>13.6</v>
      </c>
      <c r="E30" s="11">
        <v>15.4</v>
      </c>
      <c r="F30" s="11">
        <v>11.6</v>
      </c>
      <c r="G30" s="11">
        <v>20.399999999999999</v>
      </c>
      <c r="H30" s="11">
        <v>23.1</v>
      </c>
      <c r="I30" s="11">
        <v>15.4</v>
      </c>
      <c r="J30" s="11">
        <v>27.2</v>
      </c>
      <c r="K30" s="11">
        <v>34</v>
      </c>
      <c r="L30" s="11">
        <v>40.799999999999997</v>
      </c>
      <c r="M30" s="11">
        <v>3.9</v>
      </c>
    </row>
    <row r="31" spans="1:13" s="13" customFormat="1" ht="15.95" customHeight="1" x14ac:dyDescent="0.2">
      <c r="A31" s="8" t="s">
        <v>36</v>
      </c>
      <c r="B31" s="9" t="s">
        <v>18</v>
      </c>
      <c r="C31" s="10">
        <v>8.8000000000000007</v>
      </c>
      <c r="D31" s="11">
        <v>16.399999999999999</v>
      </c>
      <c r="E31" s="11">
        <v>17.600000000000001</v>
      </c>
      <c r="F31" s="11">
        <v>13.2</v>
      </c>
      <c r="G31" s="11">
        <v>24.6</v>
      </c>
      <c r="H31" s="11">
        <v>26.4</v>
      </c>
      <c r="I31" s="11">
        <v>17.600000000000001</v>
      </c>
      <c r="J31" s="11">
        <v>32.799999999999997</v>
      </c>
      <c r="K31" s="11">
        <v>41</v>
      </c>
      <c r="L31" s="11">
        <v>49.2</v>
      </c>
      <c r="M31" s="11">
        <v>4.4000000000000004</v>
      </c>
    </row>
    <row r="32" spans="1:13" s="13" customFormat="1" ht="15.9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44" customFormat="1" ht="15.9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s="13" customFormat="1" ht="15.95" customHeight="1" x14ac:dyDescent="0.2">
      <c r="A34" s="8" t="s">
        <v>29</v>
      </c>
      <c r="B34" s="9" t="s">
        <v>64</v>
      </c>
      <c r="C34" s="10">
        <v>6.4</v>
      </c>
      <c r="D34" s="11">
        <v>12.2</v>
      </c>
      <c r="E34" s="11">
        <v>12.8</v>
      </c>
      <c r="F34" s="11">
        <v>9.6</v>
      </c>
      <c r="G34" s="11">
        <v>18.3</v>
      </c>
      <c r="H34" s="11">
        <v>19.2</v>
      </c>
      <c r="I34" s="11">
        <v>12.8</v>
      </c>
      <c r="J34" s="11">
        <v>24.4</v>
      </c>
      <c r="K34" s="11">
        <v>30.5</v>
      </c>
      <c r="L34" s="11">
        <v>36.6</v>
      </c>
      <c r="M34" s="11">
        <v>3.2</v>
      </c>
    </row>
    <row r="35" spans="1:13" s="13" customFormat="1" ht="15.95" customHeight="1" x14ac:dyDescent="0.2">
      <c r="A35" s="8" t="s">
        <v>31</v>
      </c>
      <c r="B35" s="9" t="s">
        <v>65</v>
      </c>
      <c r="C35" s="10">
        <v>9.1999999999999993</v>
      </c>
      <c r="D35" s="11">
        <v>14.4</v>
      </c>
      <c r="E35" s="11">
        <v>18.399999999999999</v>
      </c>
      <c r="F35" s="11">
        <v>13.8</v>
      </c>
      <c r="G35" s="11">
        <v>21.6</v>
      </c>
      <c r="H35" s="11">
        <v>27.6</v>
      </c>
      <c r="I35" s="11">
        <v>18.399999999999999</v>
      </c>
      <c r="J35" s="11">
        <v>28.8</v>
      </c>
      <c r="K35" s="11">
        <v>36</v>
      </c>
      <c r="L35" s="11">
        <v>43.2</v>
      </c>
      <c r="M35" s="11">
        <v>4.5999999999999996</v>
      </c>
    </row>
    <row r="36" spans="1:13" s="13" customFormat="1" ht="15.95" customHeight="1" x14ac:dyDescent="0.2">
      <c r="A36" s="8" t="s">
        <v>32</v>
      </c>
      <c r="B36" s="9" t="s">
        <v>21</v>
      </c>
      <c r="C36" s="10">
        <v>7.6</v>
      </c>
      <c r="D36" s="11">
        <v>13</v>
      </c>
      <c r="E36" s="11">
        <v>15.2</v>
      </c>
      <c r="F36" s="11">
        <v>11.4</v>
      </c>
      <c r="G36" s="11">
        <v>19.5</v>
      </c>
      <c r="H36" s="11">
        <v>22.8</v>
      </c>
      <c r="I36" s="11">
        <v>15.2</v>
      </c>
      <c r="J36" s="11">
        <v>26</v>
      </c>
      <c r="K36" s="11">
        <v>32.5</v>
      </c>
      <c r="L36" s="11">
        <v>39</v>
      </c>
      <c r="M36" s="11">
        <v>3.8</v>
      </c>
    </row>
    <row r="37" spans="1:13" s="13" customFormat="1" ht="15.95" customHeight="1" x14ac:dyDescent="0.2">
      <c r="A37" s="8" t="s">
        <v>35</v>
      </c>
      <c r="B37" s="9" t="s">
        <v>22</v>
      </c>
      <c r="C37" s="10">
        <v>5.8</v>
      </c>
      <c r="D37" s="11">
        <v>9.6</v>
      </c>
      <c r="E37" s="11">
        <v>11.6</v>
      </c>
      <c r="F37" s="11">
        <v>8.6999999999999993</v>
      </c>
      <c r="G37" s="11">
        <v>14.4</v>
      </c>
      <c r="H37" s="11">
        <v>17.399999999999999</v>
      </c>
      <c r="I37" s="11">
        <v>11.6</v>
      </c>
      <c r="J37" s="11">
        <v>19.2</v>
      </c>
      <c r="K37" s="11">
        <v>24</v>
      </c>
      <c r="L37" s="11">
        <v>28.8</v>
      </c>
      <c r="M37" s="11">
        <v>2.9</v>
      </c>
    </row>
    <row r="38" spans="1:13" s="13" customFormat="1" ht="15.95" customHeight="1" x14ac:dyDescent="0.2">
      <c r="A38" s="8" t="s">
        <v>36</v>
      </c>
      <c r="B38" s="9" t="s">
        <v>66</v>
      </c>
      <c r="C38" s="10">
        <v>8.5</v>
      </c>
      <c r="D38" s="11">
        <v>14</v>
      </c>
      <c r="E38" s="11">
        <v>17</v>
      </c>
      <c r="F38" s="11">
        <v>12.8</v>
      </c>
      <c r="G38" s="11">
        <v>21</v>
      </c>
      <c r="H38" s="11">
        <v>25.5</v>
      </c>
      <c r="I38" s="11">
        <v>17</v>
      </c>
      <c r="J38" s="11">
        <v>28</v>
      </c>
      <c r="K38" s="11">
        <v>35</v>
      </c>
      <c r="L38" s="11">
        <v>42</v>
      </c>
      <c r="M38" s="11">
        <v>4.3</v>
      </c>
    </row>
    <row r="39" spans="1:13" s="13" customFormat="1" ht="15.95" customHeight="1" x14ac:dyDescent="0.2">
      <c r="A39" s="8" t="s">
        <v>37</v>
      </c>
      <c r="B39" s="9" t="s">
        <v>24</v>
      </c>
      <c r="C39" s="10">
        <v>8.5</v>
      </c>
      <c r="D39" s="11">
        <v>14</v>
      </c>
      <c r="E39" s="11">
        <v>17</v>
      </c>
      <c r="F39" s="11">
        <v>12.8</v>
      </c>
      <c r="G39" s="11">
        <v>21</v>
      </c>
      <c r="H39" s="11">
        <v>25.5</v>
      </c>
      <c r="I39" s="11">
        <v>17</v>
      </c>
      <c r="J39" s="11">
        <v>28</v>
      </c>
      <c r="K39" s="11">
        <v>35</v>
      </c>
      <c r="L39" s="11">
        <v>42</v>
      </c>
      <c r="M39" s="11">
        <v>4.3</v>
      </c>
    </row>
    <row r="40" spans="1:13" s="13" customFormat="1" ht="15.95" customHeight="1" x14ac:dyDescent="0.2">
      <c r="A40" s="8" t="s">
        <v>44</v>
      </c>
      <c r="B40" s="9" t="s">
        <v>67</v>
      </c>
      <c r="C40" s="10">
        <v>8.5</v>
      </c>
      <c r="D40" s="11">
        <v>14</v>
      </c>
      <c r="E40" s="11">
        <v>17</v>
      </c>
      <c r="F40" s="11">
        <v>12.8</v>
      </c>
      <c r="G40" s="11">
        <v>21</v>
      </c>
      <c r="H40" s="11">
        <v>25.5</v>
      </c>
      <c r="I40" s="11">
        <v>17</v>
      </c>
      <c r="J40" s="11">
        <v>28</v>
      </c>
      <c r="K40" s="11">
        <v>35</v>
      </c>
      <c r="L40" s="11">
        <v>42</v>
      </c>
      <c r="M40" s="11">
        <v>4.3</v>
      </c>
    </row>
    <row r="41" spans="1:13" s="13" customFormat="1" ht="15.9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44" customFormat="1" ht="15.9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3" customFormat="1" ht="15.95" customHeight="1" x14ac:dyDescent="0.2">
      <c r="A43" s="8" t="s">
        <v>29</v>
      </c>
      <c r="B43" s="9" t="s">
        <v>26</v>
      </c>
      <c r="C43" s="10">
        <v>14.6</v>
      </c>
      <c r="D43" s="11">
        <v>24.6</v>
      </c>
      <c r="E43" s="11">
        <v>29.2</v>
      </c>
      <c r="F43" s="11">
        <v>21.9</v>
      </c>
      <c r="G43" s="11">
        <v>36.9</v>
      </c>
      <c r="H43" s="11">
        <v>43.8</v>
      </c>
      <c r="I43" s="11">
        <v>29.2</v>
      </c>
      <c r="J43" s="11">
        <v>49.2</v>
      </c>
      <c r="K43" s="11">
        <v>61.5</v>
      </c>
      <c r="L43" s="11">
        <v>73.8</v>
      </c>
      <c r="M43" s="11">
        <v>7.3</v>
      </c>
    </row>
    <row r="44" spans="1:13" s="13" customFormat="1" ht="15.95" customHeight="1" x14ac:dyDescent="0.2">
      <c r="A44" s="8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13" customFormat="1" ht="24.75" customHeight="1" x14ac:dyDescent="0.2">
      <c r="A45" s="33" t="s">
        <v>159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44" customFormat="1" ht="15.9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s="44" customFormat="1" ht="15.95" customHeight="1" x14ac:dyDescent="0.2">
      <c r="A47" s="48"/>
      <c r="B47" s="48"/>
      <c r="C47" s="30"/>
      <c r="D47" s="30"/>
      <c r="E47" s="49"/>
      <c r="F47" s="49"/>
      <c r="G47" s="52"/>
      <c r="H47" s="52"/>
      <c r="I47" s="52"/>
      <c r="J47" s="52"/>
      <c r="K47" s="52"/>
      <c r="L47" s="47"/>
    </row>
    <row r="48" spans="1:13" s="5" customFormat="1" ht="15.95" customHeight="1" x14ac:dyDescent="0.2">
      <c r="A48" s="48"/>
      <c r="B48" s="48"/>
      <c r="C48" s="30"/>
      <c r="D48" s="30"/>
      <c r="E48" s="49"/>
      <c r="F48" s="49"/>
      <c r="G48" s="50"/>
      <c r="H48" s="50"/>
      <c r="I48" s="50"/>
      <c r="J48" s="50"/>
      <c r="K48" s="50"/>
      <c r="L48" s="53"/>
    </row>
    <row r="49" spans="1:12" s="5" customFormat="1" ht="15.95" customHeight="1" x14ac:dyDescent="0.2">
      <c r="A49" s="48"/>
      <c r="B49" s="48"/>
      <c r="C49" s="30"/>
      <c r="D49" s="30"/>
      <c r="E49" s="49"/>
      <c r="F49" s="49"/>
      <c r="G49" s="52"/>
      <c r="H49" s="52"/>
      <c r="I49" s="52"/>
      <c r="J49" s="52"/>
      <c r="K49" s="52"/>
      <c r="L49" s="53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53"/>
    </row>
    <row r="51" spans="1:12" s="13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3"/>
    </row>
    <row r="52" spans="1:12" s="13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13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</sheetData>
  <mergeCells count="17">
    <mergeCell ref="A1:M1"/>
    <mergeCell ref="A2:M2"/>
    <mergeCell ref="A3:M3"/>
    <mergeCell ref="A4:B5"/>
    <mergeCell ref="C4:C5"/>
    <mergeCell ref="D4:D5"/>
    <mergeCell ref="A45:M45"/>
    <mergeCell ref="F4:F5"/>
    <mergeCell ref="H4:H5"/>
    <mergeCell ref="M4:M5"/>
    <mergeCell ref="G4:G5"/>
    <mergeCell ref="A46:M46"/>
    <mergeCell ref="I4:I5"/>
    <mergeCell ref="J4:J5"/>
    <mergeCell ref="K4:K5"/>
    <mergeCell ref="L4:L5"/>
    <mergeCell ref="E4:E5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="70" zoomScaleNormal="70" zoomScaleSheetLayoutView="50"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C6" sqref="C6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29"/>
    <col min="10" max="10" width="13.7109375" style="43"/>
    <col min="11" max="11" width="13.7109375" style="29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4.2" customHeight="1" x14ac:dyDescent="0.2">
      <c r="A2" s="35" t="s">
        <v>157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4.2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5" customFormat="1" ht="15.95" customHeight="1" x14ac:dyDescent="0.2">
      <c r="A4" s="32" t="s">
        <v>50</v>
      </c>
      <c r="B4" s="32"/>
      <c r="C4" s="36" t="s">
        <v>51</v>
      </c>
      <c r="D4" s="32" t="s">
        <v>52</v>
      </c>
      <c r="E4" s="32" t="s">
        <v>53</v>
      </c>
      <c r="F4" s="32" t="s">
        <v>54</v>
      </c>
      <c r="G4" s="32" t="s">
        <v>55</v>
      </c>
      <c r="H4" s="32" t="s">
        <v>56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s="5" customFormat="1" ht="15.9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44" customFormat="1" ht="15.9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3" customFormat="1" ht="15.95" customHeight="1" x14ac:dyDescent="0.2">
      <c r="A7" s="8" t="s">
        <v>29</v>
      </c>
      <c r="B7" s="9" t="s">
        <v>0</v>
      </c>
      <c r="C7" s="10">
        <v>11.8</v>
      </c>
      <c r="D7" s="11">
        <v>20.8</v>
      </c>
      <c r="E7" s="11">
        <v>23.6</v>
      </c>
      <c r="F7" s="11">
        <v>17.7</v>
      </c>
      <c r="G7" s="11">
        <v>31.2</v>
      </c>
      <c r="H7" s="11">
        <v>35.4</v>
      </c>
      <c r="I7" s="11">
        <v>23.6</v>
      </c>
      <c r="J7" s="11">
        <v>41.6</v>
      </c>
      <c r="K7" s="11">
        <v>52</v>
      </c>
      <c r="L7" s="11">
        <v>62.4</v>
      </c>
      <c r="M7" s="11">
        <v>5.9</v>
      </c>
    </row>
    <row r="8" spans="1:13" s="13" customFormat="1" ht="15.95" customHeight="1" x14ac:dyDescent="0.2">
      <c r="A8" s="8" t="s">
        <v>31</v>
      </c>
      <c r="B8" s="9" t="s">
        <v>1</v>
      </c>
      <c r="C8" s="10">
        <v>12.8</v>
      </c>
      <c r="D8" s="11">
        <v>20.8</v>
      </c>
      <c r="E8" s="11">
        <v>25.6</v>
      </c>
      <c r="F8" s="11">
        <v>19.2</v>
      </c>
      <c r="G8" s="11">
        <v>31.2</v>
      </c>
      <c r="H8" s="11">
        <v>38.4</v>
      </c>
      <c r="I8" s="11">
        <v>25.6</v>
      </c>
      <c r="J8" s="11">
        <v>41.6</v>
      </c>
      <c r="K8" s="11">
        <v>52</v>
      </c>
      <c r="L8" s="11">
        <v>62.4</v>
      </c>
      <c r="M8" s="11">
        <v>6.4</v>
      </c>
    </row>
    <row r="9" spans="1:13" s="13" customFormat="1" ht="15.95" customHeight="1" x14ac:dyDescent="0.2">
      <c r="A9" s="8" t="s">
        <v>32</v>
      </c>
      <c r="B9" s="9" t="s">
        <v>2</v>
      </c>
      <c r="C9" s="10">
        <v>11</v>
      </c>
      <c r="D9" s="11">
        <v>20.8</v>
      </c>
      <c r="E9" s="11">
        <v>22</v>
      </c>
      <c r="F9" s="11">
        <v>16.5</v>
      </c>
      <c r="G9" s="11">
        <v>31.2</v>
      </c>
      <c r="H9" s="11">
        <v>33</v>
      </c>
      <c r="I9" s="11">
        <v>22</v>
      </c>
      <c r="J9" s="11">
        <v>41.6</v>
      </c>
      <c r="K9" s="11">
        <v>52</v>
      </c>
      <c r="L9" s="11">
        <v>62.4</v>
      </c>
      <c r="M9" s="11">
        <v>5.5</v>
      </c>
    </row>
    <row r="10" spans="1:13" s="13" customFormat="1" ht="15.9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44" customFormat="1" ht="15.9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13" customFormat="1" ht="15.95" customHeight="1" x14ac:dyDescent="0.2">
      <c r="A12" s="8" t="s">
        <v>29</v>
      </c>
      <c r="B12" s="9" t="s">
        <v>3</v>
      </c>
      <c r="C12" s="10">
        <v>5.8</v>
      </c>
      <c r="D12" s="11">
        <v>10</v>
      </c>
      <c r="E12" s="11">
        <v>11.6</v>
      </c>
      <c r="F12" s="11">
        <v>8.6999999999999993</v>
      </c>
      <c r="G12" s="11">
        <v>15</v>
      </c>
      <c r="H12" s="11">
        <v>17.399999999999999</v>
      </c>
      <c r="I12" s="11">
        <v>11.6</v>
      </c>
      <c r="J12" s="11">
        <v>20</v>
      </c>
      <c r="K12" s="11">
        <v>25</v>
      </c>
      <c r="L12" s="11">
        <v>30</v>
      </c>
      <c r="M12" s="11">
        <v>2.9</v>
      </c>
    </row>
    <row r="13" spans="1:13" s="13" customFormat="1" ht="15.95" customHeight="1" x14ac:dyDescent="0.2">
      <c r="A13" s="8" t="s">
        <v>31</v>
      </c>
      <c r="B13" s="9" t="s">
        <v>4</v>
      </c>
      <c r="C13" s="10">
        <v>5.8</v>
      </c>
      <c r="D13" s="11">
        <v>10</v>
      </c>
      <c r="E13" s="11">
        <v>11.6</v>
      </c>
      <c r="F13" s="11">
        <v>8.6999999999999993</v>
      </c>
      <c r="G13" s="11">
        <v>15</v>
      </c>
      <c r="H13" s="11">
        <v>17.399999999999999</v>
      </c>
      <c r="I13" s="11">
        <v>11.6</v>
      </c>
      <c r="J13" s="11">
        <v>20</v>
      </c>
      <c r="K13" s="11">
        <v>25</v>
      </c>
      <c r="L13" s="11">
        <v>30</v>
      </c>
      <c r="M13" s="11">
        <v>2.9</v>
      </c>
    </row>
    <row r="14" spans="1:13" s="13" customFormat="1" ht="15.95" customHeight="1" x14ac:dyDescent="0.2">
      <c r="A14" s="8" t="s">
        <v>32</v>
      </c>
      <c r="B14" s="9" t="s">
        <v>5</v>
      </c>
      <c r="C14" s="10">
        <v>7.9</v>
      </c>
      <c r="D14" s="11">
        <v>13.2</v>
      </c>
      <c r="E14" s="11">
        <v>15.8</v>
      </c>
      <c r="F14" s="11">
        <v>11.9</v>
      </c>
      <c r="G14" s="11">
        <v>19.8</v>
      </c>
      <c r="H14" s="11">
        <v>23.7</v>
      </c>
      <c r="I14" s="11">
        <v>15.8</v>
      </c>
      <c r="J14" s="11">
        <v>26.4</v>
      </c>
      <c r="K14" s="11">
        <v>33</v>
      </c>
      <c r="L14" s="11">
        <v>39.6</v>
      </c>
      <c r="M14" s="11">
        <v>4</v>
      </c>
    </row>
    <row r="15" spans="1:13" s="13" customFormat="1" ht="15.95" customHeight="1" x14ac:dyDescent="0.2">
      <c r="A15" s="8" t="s">
        <v>35</v>
      </c>
      <c r="B15" s="9" t="s">
        <v>6</v>
      </c>
      <c r="C15" s="10">
        <v>8.6999999999999993</v>
      </c>
      <c r="D15" s="11">
        <v>14.8</v>
      </c>
      <c r="E15" s="11">
        <v>17.399999999999999</v>
      </c>
      <c r="F15" s="11">
        <v>13.1</v>
      </c>
      <c r="G15" s="11">
        <v>22.2</v>
      </c>
      <c r="H15" s="11">
        <v>26.1</v>
      </c>
      <c r="I15" s="11">
        <v>17.399999999999999</v>
      </c>
      <c r="J15" s="11">
        <v>29.6</v>
      </c>
      <c r="K15" s="11">
        <v>37</v>
      </c>
      <c r="L15" s="11">
        <v>44.4</v>
      </c>
      <c r="M15" s="11">
        <v>4.4000000000000004</v>
      </c>
    </row>
    <row r="16" spans="1:13" s="13" customFormat="1" ht="15.95" customHeight="1" x14ac:dyDescent="0.2">
      <c r="A16" s="8" t="s">
        <v>36</v>
      </c>
      <c r="B16" s="9" t="s">
        <v>7</v>
      </c>
      <c r="C16" s="10">
        <v>8.6999999999999993</v>
      </c>
      <c r="D16" s="11">
        <v>14.8</v>
      </c>
      <c r="E16" s="11">
        <v>17.399999999999999</v>
      </c>
      <c r="F16" s="11">
        <v>13.1</v>
      </c>
      <c r="G16" s="11">
        <v>22.2</v>
      </c>
      <c r="H16" s="11">
        <v>26.1</v>
      </c>
      <c r="I16" s="11">
        <v>17.399999999999999</v>
      </c>
      <c r="J16" s="11">
        <v>29.6</v>
      </c>
      <c r="K16" s="11">
        <v>37</v>
      </c>
      <c r="L16" s="11">
        <v>44.4</v>
      </c>
      <c r="M16" s="11">
        <v>4.4000000000000004</v>
      </c>
    </row>
    <row r="17" spans="1:13" s="13" customFormat="1" ht="15.95" customHeight="1" x14ac:dyDescent="0.2">
      <c r="A17" s="8" t="s">
        <v>37</v>
      </c>
      <c r="B17" s="9" t="s">
        <v>8</v>
      </c>
      <c r="C17" s="10">
        <v>8.6999999999999993</v>
      </c>
      <c r="D17" s="11">
        <v>14.8</v>
      </c>
      <c r="E17" s="11">
        <v>17.399999999999999</v>
      </c>
      <c r="F17" s="11">
        <v>13.1</v>
      </c>
      <c r="G17" s="11">
        <v>22.2</v>
      </c>
      <c r="H17" s="11">
        <v>26.1</v>
      </c>
      <c r="I17" s="11">
        <v>17.399999999999999</v>
      </c>
      <c r="J17" s="11">
        <v>29.6</v>
      </c>
      <c r="K17" s="11">
        <v>37</v>
      </c>
      <c r="L17" s="11">
        <v>44.4</v>
      </c>
      <c r="M17" s="11">
        <v>4.4000000000000004</v>
      </c>
    </row>
    <row r="18" spans="1:13" s="13" customFormat="1" ht="15.9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s="44" customFormat="1" ht="15.9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3" customFormat="1" ht="15.95" customHeight="1" x14ac:dyDescent="0.2">
      <c r="A20" s="8" t="s">
        <v>29</v>
      </c>
      <c r="B20" s="9" t="s">
        <v>9</v>
      </c>
      <c r="C20" s="10">
        <v>10.3</v>
      </c>
      <c r="D20" s="11">
        <v>18.2</v>
      </c>
      <c r="E20" s="11">
        <v>20.6</v>
      </c>
      <c r="F20" s="11">
        <v>15.5</v>
      </c>
      <c r="G20" s="11">
        <v>27.3</v>
      </c>
      <c r="H20" s="11">
        <v>30.9</v>
      </c>
      <c r="I20" s="11">
        <v>20.6</v>
      </c>
      <c r="J20" s="11">
        <v>36.4</v>
      </c>
      <c r="K20" s="11">
        <v>45.5</v>
      </c>
      <c r="L20" s="11">
        <v>54.6</v>
      </c>
      <c r="M20" s="11">
        <v>5.2</v>
      </c>
    </row>
    <row r="21" spans="1:13" s="13" customFormat="1" ht="15.95" customHeight="1" x14ac:dyDescent="0.2">
      <c r="A21" s="8" t="s">
        <v>31</v>
      </c>
      <c r="B21" s="9" t="s">
        <v>10</v>
      </c>
      <c r="C21" s="10">
        <v>7.9</v>
      </c>
      <c r="D21" s="11">
        <v>13.8</v>
      </c>
      <c r="E21" s="11">
        <v>15.8</v>
      </c>
      <c r="F21" s="11">
        <v>11.9</v>
      </c>
      <c r="G21" s="11">
        <v>20.7</v>
      </c>
      <c r="H21" s="11">
        <v>23.7</v>
      </c>
      <c r="I21" s="11">
        <v>15.8</v>
      </c>
      <c r="J21" s="11">
        <v>27.6</v>
      </c>
      <c r="K21" s="11">
        <v>34.5</v>
      </c>
      <c r="L21" s="11">
        <v>41.4</v>
      </c>
      <c r="M21" s="11">
        <v>4</v>
      </c>
    </row>
    <row r="22" spans="1:13" s="13" customFormat="1" ht="15.95" customHeight="1" x14ac:dyDescent="0.2">
      <c r="A22" s="8" t="s">
        <v>32</v>
      </c>
      <c r="B22" s="9" t="s">
        <v>11</v>
      </c>
      <c r="C22" s="10">
        <v>8.5</v>
      </c>
      <c r="D22" s="11">
        <v>14.2</v>
      </c>
      <c r="E22" s="11">
        <v>17</v>
      </c>
      <c r="F22" s="11">
        <v>12.8</v>
      </c>
      <c r="G22" s="11">
        <v>21.3</v>
      </c>
      <c r="H22" s="11">
        <v>25.5</v>
      </c>
      <c r="I22" s="11">
        <v>17</v>
      </c>
      <c r="J22" s="11">
        <v>28.4</v>
      </c>
      <c r="K22" s="11">
        <v>35.5</v>
      </c>
      <c r="L22" s="11">
        <v>42.6</v>
      </c>
      <c r="M22" s="11">
        <v>4.3</v>
      </c>
    </row>
    <row r="23" spans="1:13" s="13" customFormat="1" ht="15.95" customHeight="1" x14ac:dyDescent="0.2">
      <c r="A23" s="8" t="s">
        <v>35</v>
      </c>
      <c r="B23" s="9" t="s">
        <v>12</v>
      </c>
      <c r="C23" s="10">
        <v>8.5</v>
      </c>
      <c r="D23" s="11">
        <v>14.2</v>
      </c>
      <c r="E23" s="11">
        <v>17</v>
      </c>
      <c r="F23" s="11">
        <v>12.8</v>
      </c>
      <c r="G23" s="11">
        <v>21.3</v>
      </c>
      <c r="H23" s="11">
        <v>25.5</v>
      </c>
      <c r="I23" s="11">
        <v>17</v>
      </c>
      <c r="J23" s="11">
        <v>28.4</v>
      </c>
      <c r="K23" s="11">
        <v>35.5</v>
      </c>
      <c r="L23" s="11">
        <v>42.6</v>
      </c>
      <c r="M23" s="11">
        <v>4.3</v>
      </c>
    </row>
    <row r="24" spans="1:13" s="13" customFormat="1" ht="15.95" customHeight="1" x14ac:dyDescent="0.2">
      <c r="A24" s="8" t="s">
        <v>36</v>
      </c>
      <c r="B24" s="9" t="s">
        <v>13</v>
      </c>
      <c r="C24" s="10">
        <v>8.5</v>
      </c>
      <c r="D24" s="11">
        <v>14.2</v>
      </c>
      <c r="E24" s="11">
        <v>17</v>
      </c>
      <c r="F24" s="11">
        <v>12.8</v>
      </c>
      <c r="G24" s="11">
        <v>21.3</v>
      </c>
      <c r="H24" s="11">
        <v>25.5</v>
      </c>
      <c r="I24" s="11">
        <v>17</v>
      </c>
      <c r="J24" s="11">
        <v>28.4</v>
      </c>
      <c r="K24" s="11">
        <v>35.5</v>
      </c>
      <c r="L24" s="11">
        <v>42.6</v>
      </c>
      <c r="M24" s="11">
        <v>4.3</v>
      </c>
    </row>
    <row r="25" spans="1:13" s="13" customFormat="1" ht="15.9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44" customFormat="1" ht="15.95" customHeight="1" x14ac:dyDescent="0.2">
      <c r="A26" s="6" t="s">
        <v>40</v>
      </c>
      <c r="B26" s="7" t="s">
        <v>41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3" customFormat="1" ht="15.95" customHeight="1" x14ac:dyDescent="0.2">
      <c r="A27" s="8" t="s">
        <v>29</v>
      </c>
      <c r="B27" s="9" t="s">
        <v>62</v>
      </c>
      <c r="C27" s="10">
        <v>8.4</v>
      </c>
      <c r="D27" s="11">
        <v>15.6</v>
      </c>
      <c r="E27" s="11">
        <v>16.8</v>
      </c>
      <c r="F27" s="11">
        <v>12.6</v>
      </c>
      <c r="G27" s="11">
        <v>23.4</v>
      </c>
      <c r="H27" s="11">
        <v>25.2</v>
      </c>
      <c r="I27" s="11">
        <v>16.8</v>
      </c>
      <c r="J27" s="11">
        <v>31.2</v>
      </c>
      <c r="K27" s="11">
        <v>39</v>
      </c>
      <c r="L27" s="11">
        <v>46.8</v>
      </c>
      <c r="M27" s="11">
        <v>4.2</v>
      </c>
    </row>
    <row r="28" spans="1:13" s="13" customFormat="1" ht="15.95" customHeight="1" x14ac:dyDescent="0.2">
      <c r="A28" s="8" t="s">
        <v>31</v>
      </c>
      <c r="B28" s="9" t="s">
        <v>15</v>
      </c>
      <c r="C28" s="10">
        <v>7.3</v>
      </c>
      <c r="D28" s="11">
        <v>13</v>
      </c>
      <c r="E28" s="11">
        <v>14.6</v>
      </c>
      <c r="F28" s="11">
        <v>11</v>
      </c>
      <c r="G28" s="11">
        <v>19.5</v>
      </c>
      <c r="H28" s="11">
        <v>21.9</v>
      </c>
      <c r="I28" s="11">
        <v>14.6</v>
      </c>
      <c r="J28" s="11">
        <v>26</v>
      </c>
      <c r="K28" s="11">
        <v>32.5</v>
      </c>
      <c r="L28" s="11">
        <v>39</v>
      </c>
      <c r="M28" s="11">
        <v>3.7</v>
      </c>
    </row>
    <row r="29" spans="1:13" s="13" customFormat="1" ht="15.95" customHeight="1" x14ac:dyDescent="0.2">
      <c r="A29" s="8" t="s">
        <v>32</v>
      </c>
      <c r="B29" s="9" t="s">
        <v>63</v>
      </c>
      <c r="C29" s="10">
        <v>8.4</v>
      </c>
      <c r="D29" s="11">
        <v>15.6</v>
      </c>
      <c r="E29" s="11">
        <v>16.8</v>
      </c>
      <c r="F29" s="11">
        <v>12.6</v>
      </c>
      <c r="G29" s="11">
        <v>23.4</v>
      </c>
      <c r="H29" s="11">
        <v>25.2</v>
      </c>
      <c r="I29" s="11">
        <v>16.8</v>
      </c>
      <c r="J29" s="11">
        <v>31.2</v>
      </c>
      <c r="K29" s="11">
        <v>39</v>
      </c>
      <c r="L29" s="11">
        <v>46.8</v>
      </c>
      <c r="M29" s="11">
        <v>4.2</v>
      </c>
    </row>
    <row r="30" spans="1:13" s="13" customFormat="1" ht="15.95" customHeight="1" x14ac:dyDescent="0.2">
      <c r="A30" s="8" t="s">
        <v>35</v>
      </c>
      <c r="B30" s="9" t="s">
        <v>17</v>
      </c>
      <c r="C30" s="10">
        <v>7.3</v>
      </c>
      <c r="D30" s="11">
        <v>13</v>
      </c>
      <c r="E30" s="11">
        <v>14.6</v>
      </c>
      <c r="F30" s="11">
        <v>11</v>
      </c>
      <c r="G30" s="11">
        <v>19.5</v>
      </c>
      <c r="H30" s="11">
        <v>21.9</v>
      </c>
      <c r="I30" s="11">
        <v>14.6</v>
      </c>
      <c r="J30" s="11">
        <v>26</v>
      </c>
      <c r="K30" s="11">
        <v>32.5</v>
      </c>
      <c r="L30" s="11">
        <v>39</v>
      </c>
      <c r="M30" s="11">
        <v>3.7</v>
      </c>
    </row>
    <row r="31" spans="1:13" s="13" customFormat="1" ht="15.95" customHeight="1" x14ac:dyDescent="0.2">
      <c r="A31" s="8" t="s">
        <v>36</v>
      </c>
      <c r="B31" s="9" t="s">
        <v>18</v>
      </c>
      <c r="C31" s="10">
        <v>8.4</v>
      </c>
      <c r="D31" s="11">
        <v>15.6</v>
      </c>
      <c r="E31" s="11">
        <v>16.8</v>
      </c>
      <c r="F31" s="11">
        <v>12.6</v>
      </c>
      <c r="G31" s="11">
        <v>23.4</v>
      </c>
      <c r="H31" s="11">
        <v>25.2</v>
      </c>
      <c r="I31" s="11">
        <v>16.8</v>
      </c>
      <c r="J31" s="11">
        <v>31.2</v>
      </c>
      <c r="K31" s="11">
        <v>39</v>
      </c>
      <c r="L31" s="11">
        <v>46.8</v>
      </c>
      <c r="M31" s="11">
        <v>4.2</v>
      </c>
    </row>
    <row r="32" spans="1:13" s="13" customFormat="1" ht="15.9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44" customFormat="1" ht="15.9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s="13" customFormat="1" ht="15.95" customHeight="1" x14ac:dyDescent="0.2">
      <c r="A34" s="8" t="s">
        <v>29</v>
      </c>
      <c r="B34" s="9" t="s">
        <v>64</v>
      </c>
      <c r="C34" s="10">
        <v>6.1</v>
      </c>
      <c r="D34" s="11">
        <v>11.6</v>
      </c>
      <c r="E34" s="11">
        <v>12.2</v>
      </c>
      <c r="F34" s="11">
        <v>9.1999999999999993</v>
      </c>
      <c r="G34" s="11">
        <v>17.399999999999999</v>
      </c>
      <c r="H34" s="11">
        <v>18.3</v>
      </c>
      <c r="I34" s="11">
        <v>12.2</v>
      </c>
      <c r="J34" s="11">
        <v>23.2</v>
      </c>
      <c r="K34" s="11">
        <v>29</v>
      </c>
      <c r="L34" s="11">
        <v>34.799999999999997</v>
      </c>
      <c r="M34" s="11">
        <v>3.1</v>
      </c>
    </row>
    <row r="35" spans="1:13" s="13" customFormat="1" ht="15.95" customHeight="1" x14ac:dyDescent="0.2">
      <c r="A35" s="8" t="s">
        <v>31</v>
      </c>
      <c r="B35" s="9" t="s">
        <v>65</v>
      </c>
      <c r="C35" s="10">
        <v>8.6999999999999993</v>
      </c>
      <c r="D35" s="11">
        <v>13.8</v>
      </c>
      <c r="E35" s="11">
        <v>17.399999999999999</v>
      </c>
      <c r="F35" s="11">
        <v>13.1</v>
      </c>
      <c r="G35" s="11">
        <v>20.7</v>
      </c>
      <c r="H35" s="11">
        <v>26.1</v>
      </c>
      <c r="I35" s="11">
        <v>17.399999999999999</v>
      </c>
      <c r="J35" s="11">
        <v>27.6</v>
      </c>
      <c r="K35" s="11">
        <v>34.5</v>
      </c>
      <c r="L35" s="11">
        <v>41.4</v>
      </c>
      <c r="M35" s="11">
        <v>4.4000000000000004</v>
      </c>
    </row>
    <row r="36" spans="1:13" s="13" customFormat="1" ht="15.95" customHeight="1" x14ac:dyDescent="0.2">
      <c r="A36" s="8" t="s">
        <v>32</v>
      </c>
      <c r="B36" s="9" t="s">
        <v>21</v>
      </c>
      <c r="C36" s="10">
        <v>7.3</v>
      </c>
      <c r="D36" s="11">
        <v>12.4</v>
      </c>
      <c r="E36" s="11">
        <v>14.6</v>
      </c>
      <c r="F36" s="11">
        <v>11</v>
      </c>
      <c r="G36" s="11">
        <v>18.600000000000001</v>
      </c>
      <c r="H36" s="11">
        <v>21.9</v>
      </c>
      <c r="I36" s="11">
        <v>14.6</v>
      </c>
      <c r="J36" s="11">
        <v>24.8</v>
      </c>
      <c r="K36" s="11">
        <v>31</v>
      </c>
      <c r="L36" s="11">
        <v>37.200000000000003</v>
      </c>
      <c r="M36" s="11">
        <v>3.7</v>
      </c>
    </row>
    <row r="37" spans="1:13" s="13" customFormat="1" ht="15.95" customHeight="1" x14ac:dyDescent="0.2">
      <c r="A37" s="8" t="s">
        <v>35</v>
      </c>
      <c r="B37" s="9" t="s">
        <v>22</v>
      </c>
      <c r="C37" s="10">
        <v>5.5</v>
      </c>
      <c r="D37" s="11">
        <v>9.1999999999999993</v>
      </c>
      <c r="E37" s="11">
        <v>11</v>
      </c>
      <c r="F37" s="11">
        <v>8.3000000000000007</v>
      </c>
      <c r="G37" s="11">
        <v>13.8</v>
      </c>
      <c r="H37" s="11">
        <v>16.5</v>
      </c>
      <c r="I37" s="11">
        <v>11</v>
      </c>
      <c r="J37" s="11">
        <v>18.399999999999999</v>
      </c>
      <c r="K37" s="11">
        <v>23</v>
      </c>
      <c r="L37" s="11">
        <v>27.6</v>
      </c>
      <c r="M37" s="11">
        <v>2.8</v>
      </c>
    </row>
    <row r="38" spans="1:13" s="13" customFormat="1" ht="15.95" customHeight="1" x14ac:dyDescent="0.2">
      <c r="A38" s="8" t="s">
        <v>36</v>
      </c>
      <c r="B38" s="9" t="s">
        <v>66</v>
      </c>
      <c r="C38" s="10">
        <v>8.1999999999999993</v>
      </c>
      <c r="D38" s="11">
        <v>13.2</v>
      </c>
      <c r="E38" s="11">
        <v>16.399999999999999</v>
      </c>
      <c r="F38" s="11">
        <v>12.3</v>
      </c>
      <c r="G38" s="11">
        <v>19.8</v>
      </c>
      <c r="H38" s="11">
        <v>24.6</v>
      </c>
      <c r="I38" s="11">
        <v>16.399999999999999</v>
      </c>
      <c r="J38" s="11">
        <v>26.4</v>
      </c>
      <c r="K38" s="11">
        <v>33</v>
      </c>
      <c r="L38" s="11">
        <v>39.6</v>
      </c>
      <c r="M38" s="11">
        <v>4.0999999999999996</v>
      </c>
    </row>
    <row r="39" spans="1:13" s="13" customFormat="1" ht="15.95" customHeight="1" x14ac:dyDescent="0.2">
      <c r="A39" s="8" t="s">
        <v>37</v>
      </c>
      <c r="B39" s="9" t="s">
        <v>24</v>
      </c>
      <c r="C39" s="10">
        <v>8.1999999999999993</v>
      </c>
      <c r="D39" s="11">
        <v>13.2</v>
      </c>
      <c r="E39" s="11">
        <v>16.399999999999999</v>
      </c>
      <c r="F39" s="11">
        <v>12.3</v>
      </c>
      <c r="G39" s="11">
        <v>19.8</v>
      </c>
      <c r="H39" s="11">
        <v>24.6</v>
      </c>
      <c r="I39" s="11">
        <v>16.399999999999999</v>
      </c>
      <c r="J39" s="11">
        <v>26.4</v>
      </c>
      <c r="K39" s="11">
        <v>33</v>
      </c>
      <c r="L39" s="11">
        <v>39.6</v>
      </c>
      <c r="M39" s="11">
        <v>4.0999999999999996</v>
      </c>
    </row>
    <row r="40" spans="1:13" s="13" customFormat="1" ht="15.95" customHeight="1" x14ac:dyDescent="0.2">
      <c r="A40" s="8" t="s">
        <v>44</v>
      </c>
      <c r="B40" s="9" t="s">
        <v>67</v>
      </c>
      <c r="C40" s="10">
        <v>8.1999999999999993</v>
      </c>
      <c r="D40" s="11">
        <v>13.2</v>
      </c>
      <c r="E40" s="11">
        <v>16.399999999999999</v>
      </c>
      <c r="F40" s="11">
        <v>12.3</v>
      </c>
      <c r="G40" s="11">
        <v>19.8</v>
      </c>
      <c r="H40" s="11">
        <v>24.6</v>
      </c>
      <c r="I40" s="11">
        <v>16.399999999999999</v>
      </c>
      <c r="J40" s="11">
        <v>26.4</v>
      </c>
      <c r="K40" s="11">
        <v>33</v>
      </c>
      <c r="L40" s="11">
        <v>39.6</v>
      </c>
      <c r="M40" s="11">
        <v>4.0999999999999996</v>
      </c>
    </row>
    <row r="41" spans="1:13" s="13" customFormat="1" ht="15.9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44" customFormat="1" ht="15.9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3" customFormat="1" ht="15.95" customHeight="1" x14ac:dyDescent="0.2">
      <c r="A43" s="8" t="s">
        <v>29</v>
      </c>
      <c r="B43" s="9" t="s">
        <v>26</v>
      </c>
      <c r="C43" s="10">
        <v>13.9</v>
      </c>
      <c r="D43" s="11">
        <v>23.4</v>
      </c>
      <c r="E43" s="11">
        <v>27.8</v>
      </c>
      <c r="F43" s="11">
        <v>20.9</v>
      </c>
      <c r="G43" s="11">
        <v>35.1</v>
      </c>
      <c r="H43" s="11">
        <v>41.7</v>
      </c>
      <c r="I43" s="11">
        <v>27.8</v>
      </c>
      <c r="J43" s="11">
        <v>46.8</v>
      </c>
      <c r="K43" s="11">
        <v>58.5</v>
      </c>
      <c r="L43" s="11">
        <v>70.2</v>
      </c>
      <c r="M43" s="11">
        <v>7</v>
      </c>
    </row>
    <row r="44" spans="1:13" s="13" customFormat="1" ht="15.95" customHeight="1" x14ac:dyDescent="0.2">
      <c r="A44" s="8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13" customFormat="1" ht="24.75" customHeight="1" x14ac:dyDescent="0.2">
      <c r="A45" s="33" t="s">
        <v>158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44" customFormat="1" ht="15.9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s="44" customFormat="1" ht="15.95" customHeight="1" x14ac:dyDescent="0.2">
      <c r="A47" s="48"/>
      <c r="B47" s="48"/>
      <c r="C47" s="30"/>
      <c r="D47" s="30"/>
      <c r="E47" s="49"/>
      <c r="F47" s="49"/>
      <c r="G47" s="52"/>
      <c r="H47" s="52"/>
      <c r="I47" s="52"/>
      <c r="J47" s="52"/>
      <c r="K47" s="52"/>
      <c r="L47" s="47"/>
    </row>
    <row r="48" spans="1:13" s="5" customFormat="1" ht="15.95" customHeight="1" x14ac:dyDescent="0.2">
      <c r="A48" s="48"/>
      <c r="B48" s="48"/>
      <c r="C48" s="30"/>
      <c r="D48" s="30"/>
      <c r="E48" s="49"/>
      <c r="F48" s="49"/>
      <c r="G48" s="50"/>
      <c r="H48" s="50"/>
      <c r="I48" s="50"/>
      <c r="J48" s="50"/>
      <c r="K48" s="50"/>
      <c r="L48" s="53"/>
    </row>
    <row r="49" spans="1:12" s="5" customFormat="1" ht="15.95" customHeight="1" x14ac:dyDescent="0.2">
      <c r="A49" s="48"/>
      <c r="B49" s="48"/>
      <c r="C49" s="30"/>
      <c r="D49" s="30"/>
      <c r="E49" s="49"/>
      <c r="F49" s="49"/>
      <c r="G49" s="52"/>
      <c r="H49" s="52"/>
      <c r="I49" s="52"/>
      <c r="J49" s="52"/>
      <c r="K49" s="52"/>
      <c r="L49" s="53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53"/>
    </row>
    <row r="51" spans="1:12" s="13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3"/>
    </row>
  </sheetData>
  <mergeCells count="17">
    <mergeCell ref="A46:M46"/>
    <mergeCell ref="I4:I5"/>
    <mergeCell ref="J4:J5"/>
    <mergeCell ref="K4:K5"/>
    <mergeCell ref="L4:L5"/>
    <mergeCell ref="E4:E5"/>
    <mergeCell ref="A45:M45"/>
    <mergeCell ref="F4:F5"/>
    <mergeCell ref="H4:H5"/>
    <mergeCell ref="M4:M5"/>
    <mergeCell ref="G4:G5"/>
    <mergeCell ref="A1:M1"/>
    <mergeCell ref="A2:M2"/>
    <mergeCell ref="A3:M3"/>
    <mergeCell ref="A4:B5"/>
    <mergeCell ref="C4:C5"/>
    <mergeCell ref="D4:D5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="70" zoomScaleNormal="70" zoomScaleSheetLayoutView="50"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C6" sqref="C6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29"/>
    <col min="10" max="10" width="13.7109375" style="43"/>
    <col min="11" max="11" width="13.7109375" style="29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4.2" customHeight="1" x14ac:dyDescent="0.2">
      <c r="A2" s="35" t="s">
        <v>135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4.2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5" customFormat="1" ht="15.95" customHeight="1" x14ac:dyDescent="0.2">
      <c r="A4" s="32" t="s">
        <v>50</v>
      </c>
      <c r="B4" s="32"/>
      <c r="C4" s="36" t="s">
        <v>51</v>
      </c>
      <c r="D4" s="32" t="s">
        <v>52</v>
      </c>
      <c r="E4" s="32" t="s">
        <v>53</v>
      </c>
      <c r="F4" s="32" t="s">
        <v>54</v>
      </c>
      <c r="G4" s="32" t="s">
        <v>55</v>
      </c>
      <c r="H4" s="32" t="s">
        <v>56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s="5" customFormat="1" ht="15.9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44" customFormat="1" ht="15.9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3" customFormat="1" ht="15.95" customHeight="1" x14ac:dyDescent="0.2">
      <c r="A7" s="8" t="s">
        <v>29</v>
      </c>
      <c r="B7" s="9" t="s">
        <v>0</v>
      </c>
      <c r="C7" s="10">
        <v>11.3</v>
      </c>
      <c r="D7" s="11">
        <v>20</v>
      </c>
      <c r="E7" s="11">
        <v>22.6</v>
      </c>
      <c r="F7" s="11">
        <v>17</v>
      </c>
      <c r="G7" s="11">
        <v>30</v>
      </c>
      <c r="H7" s="11">
        <v>33.9</v>
      </c>
      <c r="I7" s="11">
        <v>22.6</v>
      </c>
      <c r="J7" s="11">
        <v>40</v>
      </c>
      <c r="K7" s="11">
        <v>50</v>
      </c>
      <c r="L7" s="11">
        <v>60</v>
      </c>
      <c r="M7" s="11">
        <v>5.7</v>
      </c>
    </row>
    <row r="8" spans="1:13" s="13" customFormat="1" ht="15.95" customHeight="1" x14ac:dyDescent="0.2">
      <c r="A8" s="8" t="s">
        <v>31</v>
      </c>
      <c r="B8" s="9" t="s">
        <v>1</v>
      </c>
      <c r="C8" s="10">
        <v>12.3</v>
      </c>
      <c r="D8" s="11">
        <v>20</v>
      </c>
      <c r="E8" s="11">
        <v>24.6</v>
      </c>
      <c r="F8" s="11">
        <v>18.5</v>
      </c>
      <c r="G8" s="11">
        <v>30</v>
      </c>
      <c r="H8" s="11">
        <v>36.9</v>
      </c>
      <c r="I8" s="11">
        <v>24.6</v>
      </c>
      <c r="J8" s="11">
        <v>40</v>
      </c>
      <c r="K8" s="11">
        <v>50</v>
      </c>
      <c r="L8" s="11">
        <v>60</v>
      </c>
      <c r="M8" s="11">
        <v>6.2</v>
      </c>
    </row>
    <row r="9" spans="1:13" s="13" customFormat="1" ht="15.95" customHeight="1" x14ac:dyDescent="0.2">
      <c r="A9" s="8" t="s">
        <v>32</v>
      </c>
      <c r="B9" s="9" t="s">
        <v>2</v>
      </c>
      <c r="C9" s="10">
        <v>10.5</v>
      </c>
      <c r="D9" s="11">
        <v>20</v>
      </c>
      <c r="E9" s="11">
        <v>21</v>
      </c>
      <c r="F9" s="11">
        <v>15.8</v>
      </c>
      <c r="G9" s="11">
        <v>30</v>
      </c>
      <c r="H9" s="11">
        <v>31.5</v>
      </c>
      <c r="I9" s="11">
        <v>21</v>
      </c>
      <c r="J9" s="11">
        <v>40</v>
      </c>
      <c r="K9" s="11">
        <v>50</v>
      </c>
      <c r="L9" s="11">
        <v>60</v>
      </c>
      <c r="M9" s="11">
        <v>5.3</v>
      </c>
    </row>
    <row r="10" spans="1:13" s="13" customFormat="1" ht="15.9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44" customFormat="1" ht="15.9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13" customFormat="1" ht="15.95" customHeight="1" x14ac:dyDescent="0.2">
      <c r="A12" s="8" t="s">
        <v>29</v>
      </c>
      <c r="B12" s="9" t="s">
        <v>3</v>
      </c>
      <c r="C12" s="10">
        <v>5.6</v>
      </c>
      <c r="D12" s="11">
        <v>9.6</v>
      </c>
      <c r="E12" s="11">
        <v>11.2</v>
      </c>
      <c r="F12" s="11">
        <v>8.4</v>
      </c>
      <c r="G12" s="11">
        <v>14.4</v>
      </c>
      <c r="H12" s="11">
        <v>16.8</v>
      </c>
      <c r="I12" s="11">
        <v>11.2</v>
      </c>
      <c r="J12" s="11">
        <v>19.2</v>
      </c>
      <c r="K12" s="11">
        <v>24</v>
      </c>
      <c r="L12" s="11">
        <v>28.8</v>
      </c>
      <c r="M12" s="11">
        <v>2.8</v>
      </c>
    </row>
    <row r="13" spans="1:13" s="13" customFormat="1" ht="15.95" customHeight="1" x14ac:dyDescent="0.2">
      <c r="A13" s="8" t="s">
        <v>31</v>
      </c>
      <c r="B13" s="9" t="s">
        <v>4</v>
      </c>
      <c r="C13" s="10">
        <v>5.6</v>
      </c>
      <c r="D13" s="11">
        <v>9.6</v>
      </c>
      <c r="E13" s="11">
        <v>11.2</v>
      </c>
      <c r="F13" s="11">
        <v>8.4</v>
      </c>
      <c r="G13" s="11">
        <v>14.4</v>
      </c>
      <c r="H13" s="11">
        <v>16.8</v>
      </c>
      <c r="I13" s="11">
        <v>11.2</v>
      </c>
      <c r="J13" s="11">
        <v>19.2</v>
      </c>
      <c r="K13" s="11">
        <v>24</v>
      </c>
      <c r="L13" s="11">
        <v>28.8</v>
      </c>
      <c r="M13" s="11">
        <v>2.8</v>
      </c>
    </row>
    <row r="14" spans="1:13" s="13" customFormat="1" ht="15.95" customHeight="1" x14ac:dyDescent="0.2">
      <c r="A14" s="8" t="s">
        <v>32</v>
      </c>
      <c r="B14" s="9" t="s">
        <v>5</v>
      </c>
      <c r="C14" s="10">
        <v>7.5</v>
      </c>
      <c r="D14" s="11">
        <v>12.6</v>
      </c>
      <c r="E14" s="11">
        <v>15</v>
      </c>
      <c r="F14" s="11">
        <v>11.3</v>
      </c>
      <c r="G14" s="11">
        <v>18.899999999999999</v>
      </c>
      <c r="H14" s="11">
        <v>22.5</v>
      </c>
      <c r="I14" s="11">
        <v>15</v>
      </c>
      <c r="J14" s="11">
        <v>25.2</v>
      </c>
      <c r="K14" s="11">
        <v>31.5</v>
      </c>
      <c r="L14" s="11">
        <v>37.799999999999997</v>
      </c>
      <c r="M14" s="11">
        <v>3.8</v>
      </c>
    </row>
    <row r="15" spans="1:13" s="13" customFormat="1" ht="15.95" customHeight="1" x14ac:dyDescent="0.2">
      <c r="A15" s="8" t="s">
        <v>35</v>
      </c>
      <c r="B15" s="9" t="s">
        <v>6</v>
      </c>
      <c r="C15" s="10">
        <v>8.4</v>
      </c>
      <c r="D15" s="11">
        <v>14.2</v>
      </c>
      <c r="E15" s="11">
        <v>16.8</v>
      </c>
      <c r="F15" s="11">
        <v>12.6</v>
      </c>
      <c r="G15" s="11">
        <v>21.3</v>
      </c>
      <c r="H15" s="11">
        <v>25.2</v>
      </c>
      <c r="I15" s="11">
        <v>16.8</v>
      </c>
      <c r="J15" s="11">
        <v>28.4</v>
      </c>
      <c r="K15" s="11">
        <v>35.5</v>
      </c>
      <c r="L15" s="11">
        <v>42.6</v>
      </c>
      <c r="M15" s="11">
        <v>4.2</v>
      </c>
    </row>
    <row r="16" spans="1:13" s="13" customFormat="1" ht="15.95" customHeight="1" x14ac:dyDescent="0.2">
      <c r="A16" s="8" t="s">
        <v>36</v>
      </c>
      <c r="B16" s="9" t="s">
        <v>7</v>
      </c>
      <c r="C16" s="10">
        <v>8.4</v>
      </c>
      <c r="D16" s="11">
        <v>14.2</v>
      </c>
      <c r="E16" s="11">
        <v>16.8</v>
      </c>
      <c r="F16" s="11">
        <v>12.6</v>
      </c>
      <c r="G16" s="11">
        <v>21.3</v>
      </c>
      <c r="H16" s="11">
        <v>25.2</v>
      </c>
      <c r="I16" s="11">
        <v>16.8</v>
      </c>
      <c r="J16" s="11">
        <v>28.4</v>
      </c>
      <c r="K16" s="11">
        <v>35.5</v>
      </c>
      <c r="L16" s="11">
        <v>42.6</v>
      </c>
      <c r="M16" s="11">
        <v>4.2</v>
      </c>
    </row>
    <row r="17" spans="1:13" s="13" customFormat="1" ht="15.95" customHeight="1" x14ac:dyDescent="0.2">
      <c r="A17" s="8" t="s">
        <v>37</v>
      </c>
      <c r="B17" s="9" t="s">
        <v>8</v>
      </c>
      <c r="C17" s="10">
        <v>8.4</v>
      </c>
      <c r="D17" s="11">
        <v>14.2</v>
      </c>
      <c r="E17" s="11">
        <v>16.8</v>
      </c>
      <c r="F17" s="11">
        <v>12.6</v>
      </c>
      <c r="G17" s="11">
        <v>21.3</v>
      </c>
      <c r="H17" s="11">
        <v>25.2</v>
      </c>
      <c r="I17" s="11">
        <v>16.8</v>
      </c>
      <c r="J17" s="11">
        <v>28.4</v>
      </c>
      <c r="K17" s="11">
        <v>35.5</v>
      </c>
      <c r="L17" s="11">
        <v>42.6</v>
      </c>
      <c r="M17" s="11">
        <v>4.2</v>
      </c>
    </row>
    <row r="18" spans="1:13" s="13" customFormat="1" ht="15.9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s="44" customFormat="1" ht="15.9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3" customFormat="1" ht="15.95" customHeight="1" x14ac:dyDescent="0.2">
      <c r="A20" s="8" t="s">
        <v>29</v>
      </c>
      <c r="B20" s="9" t="s">
        <v>9</v>
      </c>
      <c r="C20" s="10">
        <v>9.8000000000000007</v>
      </c>
      <c r="D20" s="11">
        <v>17.399999999999999</v>
      </c>
      <c r="E20" s="11">
        <v>19.600000000000001</v>
      </c>
      <c r="F20" s="11">
        <v>14.7</v>
      </c>
      <c r="G20" s="11">
        <v>26.1</v>
      </c>
      <c r="H20" s="11">
        <v>29.4</v>
      </c>
      <c r="I20" s="11">
        <v>19.600000000000001</v>
      </c>
      <c r="J20" s="11">
        <v>34.799999999999997</v>
      </c>
      <c r="K20" s="11">
        <v>43.5</v>
      </c>
      <c r="L20" s="11">
        <v>52.2</v>
      </c>
      <c r="M20" s="11">
        <v>4.9000000000000004</v>
      </c>
    </row>
    <row r="21" spans="1:13" s="13" customFormat="1" ht="15.95" customHeight="1" x14ac:dyDescent="0.2">
      <c r="A21" s="8" t="s">
        <v>31</v>
      </c>
      <c r="B21" s="9" t="s">
        <v>10</v>
      </c>
      <c r="C21" s="10">
        <v>7.5</v>
      </c>
      <c r="D21" s="11">
        <v>13.2</v>
      </c>
      <c r="E21" s="11">
        <v>15</v>
      </c>
      <c r="F21" s="11">
        <v>11.3</v>
      </c>
      <c r="G21" s="11">
        <v>19.8</v>
      </c>
      <c r="H21" s="11">
        <v>22.5</v>
      </c>
      <c r="I21" s="11">
        <v>15</v>
      </c>
      <c r="J21" s="11">
        <v>26.4</v>
      </c>
      <c r="K21" s="11">
        <v>33</v>
      </c>
      <c r="L21" s="11">
        <v>39.6</v>
      </c>
      <c r="M21" s="11">
        <v>3.8</v>
      </c>
    </row>
    <row r="22" spans="1:13" s="13" customFormat="1" ht="15.95" customHeight="1" x14ac:dyDescent="0.2">
      <c r="A22" s="8" t="s">
        <v>32</v>
      </c>
      <c r="B22" s="9" t="s">
        <v>11</v>
      </c>
      <c r="C22" s="10">
        <v>8.1</v>
      </c>
      <c r="D22" s="11">
        <v>13.6</v>
      </c>
      <c r="E22" s="11">
        <v>16.2</v>
      </c>
      <c r="F22" s="11">
        <v>12.2</v>
      </c>
      <c r="G22" s="11">
        <v>20.399999999999999</v>
      </c>
      <c r="H22" s="11">
        <v>24.3</v>
      </c>
      <c r="I22" s="11">
        <v>16.2</v>
      </c>
      <c r="J22" s="11">
        <v>27.2</v>
      </c>
      <c r="K22" s="11">
        <v>34</v>
      </c>
      <c r="L22" s="11">
        <v>40.799999999999997</v>
      </c>
      <c r="M22" s="11">
        <v>4.0999999999999996</v>
      </c>
    </row>
    <row r="23" spans="1:13" s="13" customFormat="1" ht="15.95" customHeight="1" x14ac:dyDescent="0.2">
      <c r="A23" s="8" t="s">
        <v>35</v>
      </c>
      <c r="B23" s="9" t="s">
        <v>12</v>
      </c>
      <c r="C23" s="10">
        <v>8.1</v>
      </c>
      <c r="D23" s="11">
        <v>13.6</v>
      </c>
      <c r="E23" s="11">
        <v>16.2</v>
      </c>
      <c r="F23" s="11">
        <v>12.2</v>
      </c>
      <c r="G23" s="11">
        <v>20.399999999999999</v>
      </c>
      <c r="H23" s="11">
        <v>24.3</v>
      </c>
      <c r="I23" s="11">
        <v>16.2</v>
      </c>
      <c r="J23" s="11">
        <v>27.2</v>
      </c>
      <c r="K23" s="11">
        <v>34</v>
      </c>
      <c r="L23" s="11">
        <v>40.799999999999997</v>
      </c>
      <c r="M23" s="11">
        <v>4.0999999999999996</v>
      </c>
    </row>
    <row r="24" spans="1:13" s="13" customFormat="1" ht="15.95" customHeight="1" x14ac:dyDescent="0.2">
      <c r="A24" s="8" t="s">
        <v>36</v>
      </c>
      <c r="B24" s="9" t="s">
        <v>13</v>
      </c>
      <c r="C24" s="10">
        <v>8.1</v>
      </c>
      <c r="D24" s="11">
        <v>13.6</v>
      </c>
      <c r="E24" s="11">
        <v>16.2</v>
      </c>
      <c r="F24" s="11">
        <v>12.2</v>
      </c>
      <c r="G24" s="11">
        <v>20.399999999999999</v>
      </c>
      <c r="H24" s="11">
        <v>24.3</v>
      </c>
      <c r="I24" s="11">
        <v>16.2</v>
      </c>
      <c r="J24" s="11">
        <v>27.2</v>
      </c>
      <c r="K24" s="11">
        <v>34</v>
      </c>
      <c r="L24" s="11">
        <v>40.799999999999997</v>
      </c>
      <c r="M24" s="11">
        <v>4.0999999999999996</v>
      </c>
    </row>
    <row r="25" spans="1:13" s="13" customFormat="1" ht="15.9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44" customFormat="1" ht="15.95" customHeight="1" x14ac:dyDescent="0.2">
      <c r="A26" s="6" t="s">
        <v>40</v>
      </c>
      <c r="B26" s="7" t="s">
        <v>41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3" customFormat="1" ht="15.95" customHeight="1" x14ac:dyDescent="0.2">
      <c r="A27" s="8" t="s">
        <v>29</v>
      </c>
      <c r="B27" s="9" t="s">
        <v>62</v>
      </c>
      <c r="C27" s="10">
        <v>8</v>
      </c>
      <c r="D27" s="11">
        <v>15</v>
      </c>
      <c r="E27" s="11">
        <v>16</v>
      </c>
      <c r="F27" s="11">
        <v>12</v>
      </c>
      <c r="G27" s="11">
        <v>22.5</v>
      </c>
      <c r="H27" s="11">
        <v>24</v>
      </c>
      <c r="I27" s="11">
        <v>16</v>
      </c>
      <c r="J27" s="11">
        <v>30</v>
      </c>
      <c r="K27" s="11">
        <v>37.5</v>
      </c>
      <c r="L27" s="11">
        <v>45</v>
      </c>
      <c r="M27" s="11">
        <v>4</v>
      </c>
    </row>
    <row r="28" spans="1:13" s="13" customFormat="1" ht="15.95" customHeight="1" x14ac:dyDescent="0.2">
      <c r="A28" s="8" t="s">
        <v>31</v>
      </c>
      <c r="B28" s="9" t="s">
        <v>15</v>
      </c>
      <c r="C28" s="10">
        <v>7</v>
      </c>
      <c r="D28" s="11">
        <v>12.4</v>
      </c>
      <c r="E28" s="11">
        <v>14</v>
      </c>
      <c r="F28" s="11">
        <v>10.5</v>
      </c>
      <c r="G28" s="11">
        <v>18.600000000000001</v>
      </c>
      <c r="H28" s="11">
        <v>21</v>
      </c>
      <c r="I28" s="11">
        <v>14</v>
      </c>
      <c r="J28" s="11">
        <v>24.8</v>
      </c>
      <c r="K28" s="11">
        <v>31</v>
      </c>
      <c r="L28" s="11">
        <v>37.200000000000003</v>
      </c>
      <c r="M28" s="11">
        <v>3.5</v>
      </c>
    </row>
    <row r="29" spans="1:13" s="13" customFormat="1" ht="15.95" customHeight="1" x14ac:dyDescent="0.2">
      <c r="A29" s="8" t="s">
        <v>32</v>
      </c>
      <c r="B29" s="9" t="s">
        <v>63</v>
      </c>
      <c r="C29" s="10">
        <v>8</v>
      </c>
      <c r="D29" s="11">
        <v>15</v>
      </c>
      <c r="E29" s="11">
        <v>16</v>
      </c>
      <c r="F29" s="11">
        <v>12</v>
      </c>
      <c r="G29" s="11">
        <v>22.5</v>
      </c>
      <c r="H29" s="11">
        <v>24</v>
      </c>
      <c r="I29" s="11">
        <v>16</v>
      </c>
      <c r="J29" s="11">
        <v>30</v>
      </c>
      <c r="K29" s="11">
        <v>37.5</v>
      </c>
      <c r="L29" s="11">
        <v>45</v>
      </c>
      <c r="M29" s="11">
        <v>4</v>
      </c>
    </row>
    <row r="30" spans="1:13" s="13" customFormat="1" ht="15.95" customHeight="1" x14ac:dyDescent="0.2">
      <c r="A30" s="8" t="s">
        <v>35</v>
      </c>
      <c r="B30" s="9" t="s">
        <v>17</v>
      </c>
      <c r="C30" s="10">
        <v>7</v>
      </c>
      <c r="D30" s="11">
        <v>12.4</v>
      </c>
      <c r="E30" s="11">
        <v>14</v>
      </c>
      <c r="F30" s="11">
        <v>10.5</v>
      </c>
      <c r="G30" s="11">
        <v>18.600000000000001</v>
      </c>
      <c r="H30" s="11">
        <v>21</v>
      </c>
      <c r="I30" s="11">
        <v>14</v>
      </c>
      <c r="J30" s="11">
        <v>24.8</v>
      </c>
      <c r="K30" s="11">
        <v>31</v>
      </c>
      <c r="L30" s="11">
        <v>37.200000000000003</v>
      </c>
      <c r="M30" s="11">
        <v>3.5</v>
      </c>
    </row>
    <row r="31" spans="1:13" s="13" customFormat="1" ht="15.95" customHeight="1" x14ac:dyDescent="0.2">
      <c r="A31" s="8" t="s">
        <v>36</v>
      </c>
      <c r="B31" s="9" t="s">
        <v>18</v>
      </c>
      <c r="C31" s="10">
        <v>8</v>
      </c>
      <c r="D31" s="11">
        <v>15</v>
      </c>
      <c r="E31" s="11">
        <v>16</v>
      </c>
      <c r="F31" s="11">
        <v>12</v>
      </c>
      <c r="G31" s="11">
        <v>22.5</v>
      </c>
      <c r="H31" s="11">
        <v>24</v>
      </c>
      <c r="I31" s="11">
        <v>16</v>
      </c>
      <c r="J31" s="11">
        <v>30</v>
      </c>
      <c r="K31" s="11">
        <v>37.5</v>
      </c>
      <c r="L31" s="11">
        <v>45</v>
      </c>
      <c r="M31" s="11">
        <v>4</v>
      </c>
    </row>
    <row r="32" spans="1:13" s="13" customFormat="1" ht="15.9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44" customFormat="1" ht="15.9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s="13" customFormat="1" ht="15.95" customHeight="1" x14ac:dyDescent="0.2">
      <c r="A34" s="8" t="s">
        <v>29</v>
      </c>
      <c r="B34" s="9" t="s">
        <v>64</v>
      </c>
      <c r="C34" s="10">
        <v>5.9</v>
      </c>
      <c r="D34" s="11">
        <v>11.2</v>
      </c>
      <c r="E34" s="11">
        <v>11.8</v>
      </c>
      <c r="F34" s="11">
        <v>8.9</v>
      </c>
      <c r="G34" s="11">
        <v>16.8</v>
      </c>
      <c r="H34" s="11">
        <v>17.7</v>
      </c>
      <c r="I34" s="11">
        <v>11.8</v>
      </c>
      <c r="J34" s="11">
        <v>22.4</v>
      </c>
      <c r="K34" s="11">
        <v>28</v>
      </c>
      <c r="L34" s="11">
        <v>33.6</v>
      </c>
      <c r="M34" s="11">
        <v>3</v>
      </c>
    </row>
    <row r="35" spans="1:13" s="13" customFormat="1" ht="15.95" customHeight="1" x14ac:dyDescent="0.2">
      <c r="A35" s="8" t="s">
        <v>31</v>
      </c>
      <c r="B35" s="9" t="s">
        <v>65</v>
      </c>
      <c r="C35" s="10">
        <v>8.4</v>
      </c>
      <c r="D35" s="11">
        <v>13.2</v>
      </c>
      <c r="E35" s="11">
        <v>16.8</v>
      </c>
      <c r="F35" s="11">
        <v>12.6</v>
      </c>
      <c r="G35" s="11">
        <v>19.8</v>
      </c>
      <c r="H35" s="11">
        <v>25.2</v>
      </c>
      <c r="I35" s="11">
        <v>16.8</v>
      </c>
      <c r="J35" s="11">
        <v>26.4</v>
      </c>
      <c r="K35" s="11">
        <v>33</v>
      </c>
      <c r="L35" s="11">
        <v>39.6</v>
      </c>
      <c r="M35" s="11">
        <v>4.2</v>
      </c>
    </row>
    <row r="36" spans="1:13" s="13" customFormat="1" ht="15.95" customHeight="1" x14ac:dyDescent="0.2">
      <c r="A36" s="8" t="s">
        <v>32</v>
      </c>
      <c r="B36" s="9" t="s">
        <v>21</v>
      </c>
      <c r="C36" s="10">
        <v>7</v>
      </c>
      <c r="D36" s="11">
        <v>11.8</v>
      </c>
      <c r="E36" s="11">
        <v>14</v>
      </c>
      <c r="F36" s="11">
        <v>10.5</v>
      </c>
      <c r="G36" s="11">
        <v>17.7</v>
      </c>
      <c r="H36" s="11">
        <v>21</v>
      </c>
      <c r="I36" s="11">
        <v>14</v>
      </c>
      <c r="J36" s="11">
        <v>23.6</v>
      </c>
      <c r="K36" s="11">
        <v>29.5</v>
      </c>
      <c r="L36" s="11">
        <v>35.4</v>
      </c>
      <c r="M36" s="11">
        <v>3.5</v>
      </c>
    </row>
    <row r="37" spans="1:13" s="13" customFormat="1" ht="15.95" customHeight="1" x14ac:dyDescent="0.2">
      <c r="A37" s="8" t="s">
        <v>35</v>
      </c>
      <c r="B37" s="9" t="s">
        <v>22</v>
      </c>
      <c r="C37" s="10">
        <v>5.3</v>
      </c>
      <c r="D37" s="11">
        <v>8.8000000000000007</v>
      </c>
      <c r="E37" s="11">
        <v>10.6</v>
      </c>
      <c r="F37" s="11">
        <v>8</v>
      </c>
      <c r="G37" s="11">
        <v>13.2</v>
      </c>
      <c r="H37" s="11">
        <v>15.9</v>
      </c>
      <c r="I37" s="11">
        <v>10.6</v>
      </c>
      <c r="J37" s="11">
        <v>17.600000000000001</v>
      </c>
      <c r="K37" s="11">
        <v>22</v>
      </c>
      <c r="L37" s="11">
        <v>26.4</v>
      </c>
      <c r="M37" s="11">
        <v>2.7</v>
      </c>
    </row>
    <row r="38" spans="1:13" s="13" customFormat="1" ht="15.95" customHeight="1" x14ac:dyDescent="0.2">
      <c r="A38" s="8" t="s">
        <v>36</v>
      </c>
      <c r="B38" s="9" t="s">
        <v>66</v>
      </c>
      <c r="C38" s="10">
        <v>7.8</v>
      </c>
      <c r="D38" s="11">
        <v>12.8</v>
      </c>
      <c r="E38" s="11">
        <v>15.6</v>
      </c>
      <c r="F38" s="11">
        <v>11.7</v>
      </c>
      <c r="G38" s="11">
        <v>19.2</v>
      </c>
      <c r="H38" s="11">
        <v>23.4</v>
      </c>
      <c r="I38" s="11">
        <v>15.6</v>
      </c>
      <c r="J38" s="11">
        <v>25.6</v>
      </c>
      <c r="K38" s="11">
        <v>32</v>
      </c>
      <c r="L38" s="11">
        <v>38.4</v>
      </c>
      <c r="M38" s="11">
        <v>3.9</v>
      </c>
    </row>
    <row r="39" spans="1:13" s="13" customFormat="1" ht="15.95" customHeight="1" x14ac:dyDescent="0.2">
      <c r="A39" s="8" t="s">
        <v>37</v>
      </c>
      <c r="B39" s="9" t="s">
        <v>24</v>
      </c>
      <c r="C39" s="10">
        <v>7.8</v>
      </c>
      <c r="D39" s="11">
        <v>12.8</v>
      </c>
      <c r="E39" s="11">
        <v>15.6</v>
      </c>
      <c r="F39" s="11">
        <v>11.7</v>
      </c>
      <c r="G39" s="11">
        <v>19.2</v>
      </c>
      <c r="H39" s="11">
        <v>23.4</v>
      </c>
      <c r="I39" s="11">
        <v>15.6</v>
      </c>
      <c r="J39" s="11">
        <v>25.6</v>
      </c>
      <c r="K39" s="11">
        <v>32</v>
      </c>
      <c r="L39" s="11">
        <v>38.4</v>
      </c>
      <c r="M39" s="11">
        <v>3.9</v>
      </c>
    </row>
    <row r="40" spans="1:13" s="13" customFormat="1" ht="15.95" customHeight="1" x14ac:dyDescent="0.2">
      <c r="A40" s="8" t="s">
        <v>44</v>
      </c>
      <c r="B40" s="9" t="s">
        <v>67</v>
      </c>
      <c r="C40" s="10">
        <v>7.8</v>
      </c>
      <c r="D40" s="11">
        <v>12.8</v>
      </c>
      <c r="E40" s="11">
        <v>15.6</v>
      </c>
      <c r="F40" s="11">
        <v>11.7</v>
      </c>
      <c r="G40" s="11">
        <v>19.2</v>
      </c>
      <c r="H40" s="11">
        <v>23.4</v>
      </c>
      <c r="I40" s="11">
        <v>15.6</v>
      </c>
      <c r="J40" s="11">
        <v>25.6</v>
      </c>
      <c r="K40" s="11">
        <v>32</v>
      </c>
      <c r="L40" s="11">
        <v>38.4</v>
      </c>
      <c r="M40" s="11">
        <v>3.9</v>
      </c>
    </row>
    <row r="41" spans="1:13" s="13" customFormat="1" ht="15.9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44" customFormat="1" ht="15.9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3" customFormat="1" ht="15.95" customHeight="1" x14ac:dyDescent="0.2">
      <c r="A43" s="8" t="s">
        <v>29</v>
      </c>
      <c r="B43" s="9" t="s">
        <v>26</v>
      </c>
      <c r="C43" s="10">
        <v>13.3</v>
      </c>
      <c r="D43" s="11">
        <v>22.4</v>
      </c>
      <c r="E43" s="11">
        <v>26.6</v>
      </c>
      <c r="F43" s="11">
        <v>20</v>
      </c>
      <c r="G43" s="11">
        <v>33.6</v>
      </c>
      <c r="H43" s="11">
        <v>39.9</v>
      </c>
      <c r="I43" s="11">
        <v>26.6</v>
      </c>
      <c r="J43" s="11">
        <v>44.8</v>
      </c>
      <c r="K43" s="11">
        <v>56</v>
      </c>
      <c r="L43" s="11">
        <v>67.2</v>
      </c>
      <c r="M43" s="11">
        <v>6.7</v>
      </c>
    </row>
    <row r="44" spans="1:13" s="13" customFormat="1" ht="15.95" customHeight="1" x14ac:dyDescent="0.2">
      <c r="A44" s="8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13" customFormat="1" ht="24.75" customHeight="1" x14ac:dyDescent="0.2">
      <c r="A45" s="33" t="s">
        <v>136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44" customFormat="1" ht="15.9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s="44" customFormat="1" ht="15.95" customHeight="1" x14ac:dyDescent="0.2">
      <c r="A47" s="48"/>
      <c r="B47" s="48"/>
      <c r="C47" s="30"/>
      <c r="D47" s="30"/>
      <c r="E47" s="49"/>
      <c r="F47" s="49"/>
      <c r="G47" s="52"/>
      <c r="H47" s="52"/>
      <c r="I47" s="52"/>
      <c r="J47" s="52"/>
      <c r="K47" s="52"/>
      <c r="L47" s="47"/>
    </row>
    <row r="48" spans="1:13" s="5" customFormat="1" ht="15.95" customHeight="1" x14ac:dyDescent="0.2">
      <c r="A48" s="48"/>
      <c r="B48" s="48"/>
      <c r="C48" s="30"/>
      <c r="D48" s="30"/>
      <c r="E48" s="49"/>
      <c r="F48" s="49"/>
      <c r="G48" s="50"/>
      <c r="H48" s="50"/>
      <c r="I48" s="50"/>
      <c r="J48" s="50"/>
      <c r="K48" s="50"/>
      <c r="L48" s="53"/>
    </row>
    <row r="49" spans="1:12" s="5" customFormat="1" ht="15.95" customHeight="1" x14ac:dyDescent="0.2">
      <c r="A49" s="48"/>
      <c r="B49" s="48"/>
      <c r="C49" s="30"/>
      <c r="D49" s="30"/>
      <c r="E49" s="49"/>
      <c r="F49" s="49"/>
      <c r="G49" s="52"/>
      <c r="H49" s="52"/>
      <c r="I49" s="52"/>
      <c r="J49" s="52"/>
      <c r="K49" s="52"/>
      <c r="L49" s="53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53"/>
    </row>
    <row r="51" spans="1:12" s="13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3"/>
    </row>
    <row r="52" spans="1:12" s="13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13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</sheetData>
  <mergeCells count="17">
    <mergeCell ref="A1:M1"/>
    <mergeCell ref="A2:M2"/>
    <mergeCell ref="A3:M3"/>
    <mergeCell ref="A4:B5"/>
    <mergeCell ref="C4:C5"/>
    <mergeCell ref="D4:D5"/>
    <mergeCell ref="G4:G5"/>
    <mergeCell ref="H4:H5"/>
    <mergeCell ref="M4:M5"/>
    <mergeCell ref="A45:M45"/>
    <mergeCell ref="A46:M46"/>
    <mergeCell ref="I4:I5"/>
    <mergeCell ref="J4:J5"/>
    <mergeCell ref="K4:K5"/>
    <mergeCell ref="L4:L5"/>
    <mergeCell ref="E4:E5"/>
    <mergeCell ref="F4:F5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="70" zoomScaleNormal="70" zoomScaleSheetLayoutView="50"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C6" sqref="C6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4.2" customHeight="1" x14ac:dyDescent="0.2">
      <c r="A2" s="35" t="s">
        <v>179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4.2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5" customFormat="1" ht="15.95" customHeight="1" x14ac:dyDescent="0.2">
      <c r="A4" s="32" t="s">
        <v>50</v>
      </c>
      <c r="B4" s="32"/>
      <c r="C4" s="36" t="s">
        <v>51</v>
      </c>
      <c r="D4" s="32" t="s">
        <v>52</v>
      </c>
      <c r="E4" s="32" t="s">
        <v>53</v>
      </c>
      <c r="F4" s="32" t="s">
        <v>54</v>
      </c>
      <c r="G4" s="32" t="s">
        <v>55</v>
      </c>
      <c r="H4" s="32" t="s">
        <v>56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s="5" customFormat="1" ht="15.9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44" customFormat="1" ht="15.9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3" customFormat="1" ht="15.95" customHeight="1" x14ac:dyDescent="0.2">
      <c r="A7" s="8" t="s">
        <v>29</v>
      </c>
      <c r="B7" s="9" t="s">
        <v>0</v>
      </c>
      <c r="C7" s="10">
        <v>10.7</v>
      </c>
      <c r="D7" s="11">
        <v>19</v>
      </c>
      <c r="E7" s="11">
        <v>21.4</v>
      </c>
      <c r="F7" s="11">
        <v>16.100000000000001</v>
      </c>
      <c r="G7" s="11">
        <v>28.5</v>
      </c>
      <c r="H7" s="11">
        <v>32.1</v>
      </c>
      <c r="I7" s="11">
        <v>21.4</v>
      </c>
      <c r="J7" s="11">
        <v>38</v>
      </c>
      <c r="K7" s="11">
        <v>47.5</v>
      </c>
      <c r="L7" s="11">
        <v>57</v>
      </c>
      <c r="M7" s="11">
        <v>5.4</v>
      </c>
    </row>
    <row r="8" spans="1:13" s="13" customFormat="1" ht="15.95" customHeight="1" x14ac:dyDescent="0.2">
      <c r="A8" s="8" t="s">
        <v>31</v>
      </c>
      <c r="B8" s="9" t="s">
        <v>1</v>
      </c>
      <c r="C8" s="10">
        <v>11.7</v>
      </c>
      <c r="D8" s="11">
        <v>19</v>
      </c>
      <c r="E8" s="11">
        <v>23.4</v>
      </c>
      <c r="F8" s="11">
        <v>17.600000000000001</v>
      </c>
      <c r="G8" s="11">
        <v>28.5</v>
      </c>
      <c r="H8" s="11">
        <v>35.1</v>
      </c>
      <c r="I8" s="11">
        <v>23.4</v>
      </c>
      <c r="J8" s="11">
        <v>38</v>
      </c>
      <c r="K8" s="11">
        <v>47.5</v>
      </c>
      <c r="L8" s="11">
        <v>57</v>
      </c>
      <c r="M8" s="11">
        <v>5.9</v>
      </c>
    </row>
    <row r="9" spans="1:13" s="13" customFormat="1" ht="15.95" customHeight="1" x14ac:dyDescent="0.2">
      <c r="A9" s="8" t="s">
        <v>32</v>
      </c>
      <c r="B9" s="9" t="s">
        <v>2</v>
      </c>
      <c r="C9" s="10">
        <v>10</v>
      </c>
      <c r="D9" s="11">
        <v>19</v>
      </c>
      <c r="E9" s="11">
        <v>20</v>
      </c>
      <c r="F9" s="11">
        <v>15</v>
      </c>
      <c r="G9" s="11">
        <v>28.5</v>
      </c>
      <c r="H9" s="11">
        <v>30</v>
      </c>
      <c r="I9" s="11">
        <v>20</v>
      </c>
      <c r="J9" s="11">
        <v>38</v>
      </c>
      <c r="K9" s="11">
        <v>47.5</v>
      </c>
      <c r="L9" s="11">
        <v>57</v>
      </c>
      <c r="M9" s="11">
        <v>5</v>
      </c>
    </row>
    <row r="10" spans="1:13" s="13" customFormat="1" ht="15.9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44" customFormat="1" ht="15.9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13" customFormat="1" ht="15.95" customHeight="1" x14ac:dyDescent="0.2">
      <c r="A12" s="8" t="s">
        <v>29</v>
      </c>
      <c r="B12" s="9" t="s">
        <v>3</v>
      </c>
      <c r="C12" s="10">
        <v>5.3</v>
      </c>
      <c r="D12" s="11">
        <v>9</v>
      </c>
      <c r="E12" s="11">
        <v>10.6</v>
      </c>
      <c r="F12" s="11">
        <v>8</v>
      </c>
      <c r="G12" s="11">
        <v>13.5</v>
      </c>
      <c r="H12" s="11">
        <v>15.9</v>
      </c>
      <c r="I12" s="11">
        <v>10.6</v>
      </c>
      <c r="J12" s="11">
        <v>18</v>
      </c>
      <c r="K12" s="11">
        <v>22.5</v>
      </c>
      <c r="L12" s="11">
        <v>27</v>
      </c>
      <c r="M12" s="11">
        <v>2.7</v>
      </c>
    </row>
    <row r="13" spans="1:13" s="13" customFormat="1" ht="15.95" customHeight="1" x14ac:dyDescent="0.2">
      <c r="A13" s="8" t="s">
        <v>31</v>
      </c>
      <c r="B13" s="9" t="s">
        <v>4</v>
      </c>
      <c r="C13" s="10">
        <v>5.3</v>
      </c>
      <c r="D13" s="11">
        <v>9</v>
      </c>
      <c r="E13" s="11">
        <v>10.6</v>
      </c>
      <c r="F13" s="11">
        <v>8</v>
      </c>
      <c r="G13" s="11">
        <v>13.5</v>
      </c>
      <c r="H13" s="11">
        <v>15.9</v>
      </c>
      <c r="I13" s="11">
        <v>10.6</v>
      </c>
      <c r="J13" s="11">
        <v>18</v>
      </c>
      <c r="K13" s="11">
        <v>22.5</v>
      </c>
      <c r="L13" s="11">
        <v>27</v>
      </c>
      <c r="M13" s="11">
        <v>2.7</v>
      </c>
    </row>
    <row r="14" spans="1:13" s="13" customFormat="1" ht="15.95" customHeight="1" x14ac:dyDescent="0.2">
      <c r="A14" s="8" t="s">
        <v>32</v>
      </c>
      <c r="B14" s="9" t="s">
        <v>5</v>
      </c>
      <c r="C14" s="10">
        <v>7.2</v>
      </c>
      <c r="D14" s="11">
        <v>12</v>
      </c>
      <c r="E14" s="11">
        <v>14.4</v>
      </c>
      <c r="F14" s="11">
        <v>10.8</v>
      </c>
      <c r="G14" s="11">
        <v>18</v>
      </c>
      <c r="H14" s="11">
        <v>21.6</v>
      </c>
      <c r="I14" s="11">
        <v>14.4</v>
      </c>
      <c r="J14" s="11">
        <v>24</v>
      </c>
      <c r="K14" s="11">
        <v>30</v>
      </c>
      <c r="L14" s="11">
        <v>36</v>
      </c>
      <c r="M14" s="11">
        <v>3.6</v>
      </c>
    </row>
    <row r="15" spans="1:13" s="13" customFormat="1" ht="15.95" customHeight="1" x14ac:dyDescent="0.2">
      <c r="A15" s="8" t="s">
        <v>35</v>
      </c>
      <c r="B15" s="9" t="s">
        <v>6</v>
      </c>
      <c r="C15" s="10">
        <v>8</v>
      </c>
      <c r="D15" s="11">
        <v>13.4</v>
      </c>
      <c r="E15" s="11">
        <v>16</v>
      </c>
      <c r="F15" s="11">
        <v>12</v>
      </c>
      <c r="G15" s="11">
        <v>20.100000000000001</v>
      </c>
      <c r="H15" s="11">
        <v>24</v>
      </c>
      <c r="I15" s="11">
        <v>16</v>
      </c>
      <c r="J15" s="11">
        <v>26.8</v>
      </c>
      <c r="K15" s="11">
        <v>33.5</v>
      </c>
      <c r="L15" s="11">
        <v>40.200000000000003</v>
      </c>
      <c r="M15" s="11">
        <v>4</v>
      </c>
    </row>
    <row r="16" spans="1:13" s="13" customFormat="1" ht="15.95" customHeight="1" x14ac:dyDescent="0.2">
      <c r="A16" s="8" t="s">
        <v>36</v>
      </c>
      <c r="B16" s="9" t="s">
        <v>7</v>
      </c>
      <c r="C16" s="10">
        <v>8</v>
      </c>
      <c r="D16" s="11">
        <v>13.4</v>
      </c>
      <c r="E16" s="11">
        <v>16</v>
      </c>
      <c r="F16" s="11">
        <v>12</v>
      </c>
      <c r="G16" s="11">
        <v>20.100000000000001</v>
      </c>
      <c r="H16" s="11">
        <v>24</v>
      </c>
      <c r="I16" s="11">
        <v>16</v>
      </c>
      <c r="J16" s="11">
        <v>26.8</v>
      </c>
      <c r="K16" s="11">
        <v>33.5</v>
      </c>
      <c r="L16" s="11">
        <v>40.200000000000003</v>
      </c>
      <c r="M16" s="11">
        <v>4</v>
      </c>
    </row>
    <row r="17" spans="1:13" s="13" customFormat="1" ht="15.95" customHeight="1" x14ac:dyDescent="0.2">
      <c r="A17" s="8" t="s">
        <v>37</v>
      </c>
      <c r="B17" s="9" t="s">
        <v>8</v>
      </c>
      <c r="C17" s="10">
        <v>8</v>
      </c>
      <c r="D17" s="11">
        <v>13.4</v>
      </c>
      <c r="E17" s="11">
        <v>16</v>
      </c>
      <c r="F17" s="11">
        <v>12</v>
      </c>
      <c r="G17" s="11">
        <v>20.100000000000001</v>
      </c>
      <c r="H17" s="11">
        <v>24</v>
      </c>
      <c r="I17" s="11">
        <v>16</v>
      </c>
      <c r="J17" s="11">
        <v>26.8</v>
      </c>
      <c r="K17" s="11">
        <v>33.5</v>
      </c>
      <c r="L17" s="11">
        <v>40.200000000000003</v>
      </c>
      <c r="M17" s="11">
        <v>4</v>
      </c>
    </row>
    <row r="18" spans="1:13" s="13" customFormat="1" ht="15.9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s="44" customFormat="1" ht="15.9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3" customFormat="1" ht="15.95" customHeight="1" x14ac:dyDescent="0.2">
      <c r="A20" s="8" t="s">
        <v>29</v>
      </c>
      <c r="B20" s="9" t="s">
        <v>9</v>
      </c>
      <c r="C20" s="10">
        <v>9.4</v>
      </c>
      <c r="D20" s="11">
        <v>16.600000000000001</v>
      </c>
      <c r="E20" s="11">
        <v>18.8</v>
      </c>
      <c r="F20" s="11">
        <v>14.1</v>
      </c>
      <c r="G20" s="11">
        <v>24.9</v>
      </c>
      <c r="H20" s="11">
        <v>28.2</v>
      </c>
      <c r="I20" s="11">
        <v>18.8</v>
      </c>
      <c r="J20" s="11">
        <v>33.200000000000003</v>
      </c>
      <c r="K20" s="11">
        <v>41.5</v>
      </c>
      <c r="L20" s="11">
        <v>49.8</v>
      </c>
      <c r="M20" s="11">
        <v>4.7</v>
      </c>
    </row>
    <row r="21" spans="1:13" s="13" customFormat="1" ht="15.95" customHeight="1" x14ac:dyDescent="0.2">
      <c r="A21" s="8" t="s">
        <v>31</v>
      </c>
      <c r="B21" s="9" t="s">
        <v>10</v>
      </c>
      <c r="C21" s="10">
        <v>7.2</v>
      </c>
      <c r="D21" s="11">
        <v>12.6</v>
      </c>
      <c r="E21" s="11">
        <v>14.4</v>
      </c>
      <c r="F21" s="11">
        <v>10.8</v>
      </c>
      <c r="G21" s="11">
        <v>18.899999999999999</v>
      </c>
      <c r="H21" s="11">
        <v>21.6</v>
      </c>
      <c r="I21" s="11">
        <v>14.4</v>
      </c>
      <c r="J21" s="11">
        <v>25.2</v>
      </c>
      <c r="K21" s="11">
        <v>31.5</v>
      </c>
      <c r="L21" s="11">
        <v>37.799999999999997</v>
      </c>
      <c r="M21" s="11">
        <v>3.6</v>
      </c>
    </row>
    <row r="22" spans="1:13" s="13" customFormat="1" ht="15.95" customHeight="1" x14ac:dyDescent="0.2">
      <c r="A22" s="8" t="s">
        <v>32</v>
      </c>
      <c r="B22" s="9" t="s">
        <v>11</v>
      </c>
      <c r="C22" s="10">
        <v>7.7</v>
      </c>
      <c r="D22" s="11">
        <v>13</v>
      </c>
      <c r="E22" s="11">
        <v>15.4</v>
      </c>
      <c r="F22" s="11">
        <v>11.6</v>
      </c>
      <c r="G22" s="11">
        <v>19.5</v>
      </c>
      <c r="H22" s="11">
        <v>23.1</v>
      </c>
      <c r="I22" s="11">
        <v>15.4</v>
      </c>
      <c r="J22" s="11">
        <v>26</v>
      </c>
      <c r="K22" s="11">
        <v>32.5</v>
      </c>
      <c r="L22" s="11">
        <v>39</v>
      </c>
      <c r="M22" s="11">
        <v>3.9</v>
      </c>
    </row>
    <row r="23" spans="1:13" s="13" customFormat="1" ht="15.95" customHeight="1" x14ac:dyDescent="0.2">
      <c r="A23" s="8" t="s">
        <v>35</v>
      </c>
      <c r="B23" s="9" t="s">
        <v>12</v>
      </c>
      <c r="C23" s="10">
        <v>7.7</v>
      </c>
      <c r="D23" s="11">
        <v>13</v>
      </c>
      <c r="E23" s="11">
        <v>15.4</v>
      </c>
      <c r="F23" s="11">
        <v>11.6</v>
      </c>
      <c r="G23" s="11">
        <v>19.5</v>
      </c>
      <c r="H23" s="11">
        <v>23.1</v>
      </c>
      <c r="I23" s="11">
        <v>15.4</v>
      </c>
      <c r="J23" s="11">
        <v>26</v>
      </c>
      <c r="K23" s="11">
        <v>32.5</v>
      </c>
      <c r="L23" s="11">
        <v>39</v>
      </c>
      <c r="M23" s="11">
        <v>3.9</v>
      </c>
    </row>
    <row r="24" spans="1:13" s="13" customFormat="1" ht="15.95" customHeight="1" x14ac:dyDescent="0.2">
      <c r="A24" s="8" t="s">
        <v>36</v>
      </c>
      <c r="B24" s="9" t="s">
        <v>13</v>
      </c>
      <c r="C24" s="10">
        <v>7.7</v>
      </c>
      <c r="D24" s="11">
        <v>13</v>
      </c>
      <c r="E24" s="11">
        <v>15.4</v>
      </c>
      <c r="F24" s="11">
        <v>11.6</v>
      </c>
      <c r="G24" s="11">
        <v>19.5</v>
      </c>
      <c r="H24" s="11">
        <v>23.1</v>
      </c>
      <c r="I24" s="11">
        <v>15.4</v>
      </c>
      <c r="J24" s="11">
        <v>26</v>
      </c>
      <c r="K24" s="11">
        <v>32.5</v>
      </c>
      <c r="L24" s="11">
        <v>39</v>
      </c>
      <c r="M24" s="11">
        <v>3.9</v>
      </c>
    </row>
    <row r="25" spans="1:13" s="13" customFormat="1" ht="15.9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44" customFormat="1" ht="15.95" customHeight="1" x14ac:dyDescent="0.2">
      <c r="A26" s="6" t="s">
        <v>40</v>
      </c>
      <c r="B26" s="7" t="s">
        <v>41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3" customFormat="1" ht="15.95" customHeight="1" x14ac:dyDescent="0.2">
      <c r="A27" s="8" t="s">
        <v>29</v>
      </c>
      <c r="B27" s="9" t="s">
        <v>62</v>
      </c>
      <c r="C27" s="10">
        <v>7.6</v>
      </c>
      <c r="D27" s="11">
        <v>14.2</v>
      </c>
      <c r="E27" s="11">
        <v>15.2</v>
      </c>
      <c r="F27" s="11">
        <v>11.4</v>
      </c>
      <c r="G27" s="11">
        <v>21.3</v>
      </c>
      <c r="H27" s="11">
        <v>22.8</v>
      </c>
      <c r="I27" s="11">
        <v>15.2</v>
      </c>
      <c r="J27" s="11">
        <v>28.4</v>
      </c>
      <c r="K27" s="11">
        <v>35.5</v>
      </c>
      <c r="L27" s="11">
        <v>42.6</v>
      </c>
      <c r="M27" s="11">
        <v>3.8</v>
      </c>
    </row>
    <row r="28" spans="1:13" s="13" customFormat="1" ht="15.95" customHeight="1" x14ac:dyDescent="0.2">
      <c r="A28" s="8" t="s">
        <v>31</v>
      </c>
      <c r="B28" s="9" t="s">
        <v>15</v>
      </c>
      <c r="C28" s="10">
        <v>6.7</v>
      </c>
      <c r="D28" s="11">
        <v>11.8</v>
      </c>
      <c r="E28" s="11">
        <v>13.4</v>
      </c>
      <c r="F28" s="11">
        <v>10.1</v>
      </c>
      <c r="G28" s="11">
        <v>17.7</v>
      </c>
      <c r="H28" s="11">
        <v>20.100000000000001</v>
      </c>
      <c r="I28" s="11">
        <v>13.4</v>
      </c>
      <c r="J28" s="11">
        <v>23.6</v>
      </c>
      <c r="K28" s="11">
        <v>29.5</v>
      </c>
      <c r="L28" s="11">
        <v>35.4</v>
      </c>
      <c r="M28" s="11">
        <v>3.4</v>
      </c>
    </row>
    <row r="29" spans="1:13" s="13" customFormat="1" ht="15.95" customHeight="1" x14ac:dyDescent="0.2">
      <c r="A29" s="8" t="s">
        <v>32</v>
      </c>
      <c r="B29" s="9" t="s">
        <v>63</v>
      </c>
      <c r="C29" s="10">
        <v>7.6</v>
      </c>
      <c r="D29" s="11">
        <v>14.2</v>
      </c>
      <c r="E29" s="11">
        <v>15.2</v>
      </c>
      <c r="F29" s="11">
        <v>11.4</v>
      </c>
      <c r="G29" s="11">
        <v>21.3</v>
      </c>
      <c r="H29" s="11">
        <v>22.8</v>
      </c>
      <c r="I29" s="11">
        <v>15.2</v>
      </c>
      <c r="J29" s="11">
        <v>28.4</v>
      </c>
      <c r="K29" s="11">
        <v>35.5</v>
      </c>
      <c r="L29" s="11">
        <v>42.6</v>
      </c>
      <c r="M29" s="11">
        <v>3.8</v>
      </c>
    </row>
    <row r="30" spans="1:13" s="13" customFormat="1" ht="15.95" customHeight="1" x14ac:dyDescent="0.2">
      <c r="A30" s="8" t="s">
        <v>35</v>
      </c>
      <c r="B30" s="9" t="s">
        <v>17</v>
      </c>
      <c r="C30" s="10">
        <v>6.7</v>
      </c>
      <c r="D30" s="11">
        <v>11.8</v>
      </c>
      <c r="E30" s="11">
        <v>13.4</v>
      </c>
      <c r="F30" s="11">
        <v>10.1</v>
      </c>
      <c r="G30" s="11">
        <v>17.7</v>
      </c>
      <c r="H30" s="11">
        <v>20.100000000000001</v>
      </c>
      <c r="I30" s="11">
        <v>13.4</v>
      </c>
      <c r="J30" s="11">
        <v>23.6</v>
      </c>
      <c r="K30" s="11">
        <v>29.5</v>
      </c>
      <c r="L30" s="11">
        <v>35.4</v>
      </c>
      <c r="M30" s="11">
        <v>3.4</v>
      </c>
    </row>
    <row r="31" spans="1:13" s="13" customFormat="1" ht="15.95" customHeight="1" x14ac:dyDescent="0.2">
      <c r="A31" s="8" t="s">
        <v>36</v>
      </c>
      <c r="B31" s="9" t="s">
        <v>18</v>
      </c>
      <c r="C31" s="10">
        <v>7.6</v>
      </c>
      <c r="D31" s="11">
        <v>14.2</v>
      </c>
      <c r="E31" s="11">
        <v>15.2</v>
      </c>
      <c r="F31" s="11">
        <v>11.4</v>
      </c>
      <c r="G31" s="11">
        <v>21.3</v>
      </c>
      <c r="H31" s="11">
        <v>22.8</v>
      </c>
      <c r="I31" s="11">
        <v>15.2</v>
      </c>
      <c r="J31" s="11">
        <v>28.4</v>
      </c>
      <c r="K31" s="11">
        <v>35.5</v>
      </c>
      <c r="L31" s="11">
        <v>42.6</v>
      </c>
      <c r="M31" s="11">
        <v>3.8</v>
      </c>
    </row>
    <row r="32" spans="1:13" s="13" customFormat="1" ht="15.9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44" customFormat="1" ht="15.9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s="13" customFormat="1" ht="15.95" customHeight="1" x14ac:dyDescent="0.2">
      <c r="A34" s="8" t="s">
        <v>29</v>
      </c>
      <c r="B34" s="9" t="s">
        <v>64</v>
      </c>
      <c r="C34" s="10">
        <v>5.6</v>
      </c>
      <c r="D34" s="11">
        <v>10.6</v>
      </c>
      <c r="E34" s="11">
        <v>11.2</v>
      </c>
      <c r="F34" s="11">
        <v>8.4</v>
      </c>
      <c r="G34" s="11">
        <v>15.9</v>
      </c>
      <c r="H34" s="11">
        <v>16.8</v>
      </c>
      <c r="I34" s="11">
        <v>11.2</v>
      </c>
      <c r="J34" s="11">
        <v>21.2</v>
      </c>
      <c r="K34" s="11">
        <v>26.5</v>
      </c>
      <c r="L34" s="11">
        <v>31.8</v>
      </c>
      <c r="M34" s="11">
        <v>2.8</v>
      </c>
    </row>
    <row r="35" spans="1:13" s="13" customFormat="1" ht="15.95" customHeight="1" x14ac:dyDescent="0.2">
      <c r="A35" s="8" t="s">
        <v>31</v>
      </c>
      <c r="B35" s="9" t="s">
        <v>65</v>
      </c>
      <c r="C35" s="10">
        <v>8</v>
      </c>
      <c r="D35" s="11">
        <v>12.6</v>
      </c>
      <c r="E35" s="11">
        <v>16</v>
      </c>
      <c r="F35" s="11">
        <v>12</v>
      </c>
      <c r="G35" s="11">
        <v>18.899999999999999</v>
      </c>
      <c r="H35" s="11">
        <v>24</v>
      </c>
      <c r="I35" s="11">
        <v>16</v>
      </c>
      <c r="J35" s="11">
        <v>25.2</v>
      </c>
      <c r="K35" s="11">
        <v>31.5</v>
      </c>
      <c r="L35" s="11">
        <v>37.799999999999997</v>
      </c>
      <c r="M35" s="11">
        <v>4</v>
      </c>
    </row>
    <row r="36" spans="1:13" s="13" customFormat="1" ht="15.95" customHeight="1" x14ac:dyDescent="0.2">
      <c r="A36" s="8" t="s">
        <v>32</v>
      </c>
      <c r="B36" s="9" t="s">
        <v>21</v>
      </c>
      <c r="C36" s="10">
        <v>6.6</v>
      </c>
      <c r="D36" s="11">
        <v>11.2</v>
      </c>
      <c r="E36" s="11">
        <v>13.2</v>
      </c>
      <c r="F36" s="11">
        <v>9.9</v>
      </c>
      <c r="G36" s="11">
        <v>16.8</v>
      </c>
      <c r="H36" s="11">
        <v>19.8</v>
      </c>
      <c r="I36" s="11">
        <v>13.2</v>
      </c>
      <c r="J36" s="11">
        <v>22.4</v>
      </c>
      <c r="K36" s="11">
        <v>28</v>
      </c>
      <c r="L36" s="11">
        <v>33.6</v>
      </c>
      <c r="M36" s="11">
        <v>3.3</v>
      </c>
    </row>
    <row r="37" spans="1:13" s="13" customFormat="1" ht="15.95" customHeight="1" x14ac:dyDescent="0.2">
      <c r="A37" s="8" t="s">
        <v>35</v>
      </c>
      <c r="B37" s="9" t="s">
        <v>22</v>
      </c>
      <c r="C37" s="10">
        <v>5</v>
      </c>
      <c r="D37" s="11">
        <v>8.4</v>
      </c>
      <c r="E37" s="11">
        <v>10</v>
      </c>
      <c r="F37" s="11">
        <v>7.5</v>
      </c>
      <c r="G37" s="11">
        <v>12.6</v>
      </c>
      <c r="H37" s="11">
        <v>15</v>
      </c>
      <c r="I37" s="11">
        <v>10</v>
      </c>
      <c r="J37" s="11">
        <v>16.8</v>
      </c>
      <c r="K37" s="11">
        <v>21</v>
      </c>
      <c r="L37" s="11">
        <v>25.2</v>
      </c>
      <c r="M37" s="11">
        <v>2.5</v>
      </c>
    </row>
    <row r="38" spans="1:13" s="13" customFormat="1" ht="15.95" customHeight="1" x14ac:dyDescent="0.2">
      <c r="A38" s="8" t="s">
        <v>36</v>
      </c>
      <c r="B38" s="9" t="s">
        <v>66</v>
      </c>
      <c r="C38" s="10">
        <v>7.4</v>
      </c>
      <c r="D38" s="11">
        <v>12</v>
      </c>
      <c r="E38" s="11">
        <v>14.8</v>
      </c>
      <c r="F38" s="11">
        <v>11.1</v>
      </c>
      <c r="G38" s="11">
        <v>18</v>
      </c>
      <c r="H38" s="11">
        <v>22.2</v>
      </c>
      <c r="I38" s="11">
        <v>14.8</v>
      </c>
      <c r="J38" s="11">
        <v>24</v>
      </c>
      <c r="K38" s="11">
        <v>30</v>
      </c>
      <c r="L38" s="11">
        <v>36</v>
      </c>
      <c r="M38" s="11">
        <v>3.7</v>
      </c>
    </row>
    <row r="39" spans="1:13" s="13" customFormat="1" ht="15.95" customHeight="1" x14ac:dyDescent="0.2">
      <c r="A39" s="8" t="s">
        <v>37</v>
      </c>
      <c r="B39" s="9" t="s">
        <v>24</v>
      </c>
      <c r="C39" s="10">
        <v>7.4</v>
      </c>
      <c r="D39" s="11">
        <v>12</v>
      </c>
      <c r="E39" s="11">
        <v>14.8</v>
      </c>
      <c r="F39" s="11">
        <v>11.1</v>
      </c>
      <c r="G39" s="11">
        <v>18</v>
      </c>
      <c r="H39" s="11">
        <v>22.2</v>
      </c>
      <c r="I39" s="11">
        <v>14.8</v>
      </c>
      <c r="J39" s="11">
        <v>24</v>
      </c>
      <c r="K39" s="11">
        <v>30</v>
      </c>
      <c r="L39" s="11">
        <v>36</v>
      </c>
      <c r="M39" s="11">
        <v>3.7</v>
      </c>
    </row>
    <row r="40" spans="1:13" s="13" customFormat="1" ht="15.95" customHeight="1" x14ac:dyDescent="0.2">
      <c r="A40" s="8" t="s">
        <v>44</v>
      </c>
      <c r="B40" s="9" t="s">
        <v>67</v>
      </c>
      <c r="C40" s="10">
        <v>7.4</v>
      </c>
      <c r="D40" s="11">
        <v>12</v>
      </c>
      <c r="E40" s="11">
        <v>14.8</v>
      </c>
      <c r="F40" s="11">
        <v>11.1</v>
      </c>
      <c r="G40" s="11">
        <v>18</v>
      </c>
      <c r="H40" s="11">
        <v>22.2</v>
      </c>
      <c r="I40" s="11">
        <v>14.8</v>
      </c>
      <c r="J40" s="11">
        <v>24</v>
      </c>
      <c r="K40" s="11">
        <v>30</v>
      </c>
      <c r="L40" s="11">
        <v>36</v>
      </c>
      <c r="M40" s="11">
        <v>3.7</v>
      </c>
    </row>
    <row r="41" spans="1:13" s="13" customFormat="1" ht="15.9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44" customFormat="1" ht="15.9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3" customFormat="1" ht="15.95" customHeight="1" x14ac:dyDescent="0.2">
      <c r="A43" s="8" t="s">
        <v>29</v>
      </c>
      <c r="B43" s="9" t="s">
        <v>26</v>
      </c>
      <c r="C43" s="10">
        <v>12.7</v>
      </c>
      <c r="D43" s="11">
        <v>21.4</v>
      </c>
      <c r="E43" s="11">
        <v>25.4</v>
      </c>
      <c r="F43" s="11">
        <v>19.100000000000001</v>
      </c>
      <c r="G43" s="11">
        <v>32.1</v>
      </c>
      <c r="H43" s="11">
        <v>38.1</v>
      </c>
      <c r="I43" s="11">
        <v>25.4</v>
      </c>
      <c r="J43" s="11">
        <v>42.8</v>
      </c>
      <c r="K43" s="11">
        <v>53.5</v>
      </c>
      <c r="L43" s="11">
        <v>64.2</v>
      </c>
      <c r="M43" s="11">
        <v>6.4</v>
      </c>
    </row>
    <row r="44" spans="1:13" s="13" customFormat="1" ht="15.95" customHeight="1" x14ac:dyDescent="0.2">
      <c r="A44" s="8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13" customFormat="1" ht="24.75" customHeight="1" x14ac:dyDescent="0.2">
      <c r="A45" s="33" t="s">
        <v>156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44" customFormat="1" ht="15.9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s="44" customFormat="1" ht="15.95" customHeight="1" x14ac:dyDescent="0.2">
      <c r="A47" s="48"/>
      <c r="B47" s="48"/>
      <c r="C47" s="30"/>
      <c r="D47" s="30"/>
      <c r="E47" s="49"/>
      <c r="F47" s="49"/>
      <c r="G47" s="52"/>
      <c r="H47" s="52"/>
      <c r="I47" s="52"/>
      <c r="J47" s="52"/>
      <c r="K47" s="52"/>
      <c r="L47" s="47"/>
    </row>
    <row r="48" spans="1:13" s="5" customFormat="1" ht="15.95" customHeight="1" x14ac:dyDescent="0.2">
      <c r="A48" s="48"/>
      <c r="B48" s="48"/>
      <c r="C48" s="30"/>
      <c r="D48" s="30"/>
      <c r="E48" s="49"/>
      <c r="F48" s="49"/>
      <c r="G48" s="50"/>
      <c r="H48" s="50"/>
      <c r="I48" s="50"/>
      <c r="J48" s="50"/>
      <c r="K48" s="50"/>
      <c r="L48" s="53"/>
    </row>
    <row r="49" spans="1:12" s="5" customFormat="1" ht="15.95" customHeight="1" x14ac:dyDescent="0.2">
      <c r="A49" s="48"/>
      <c r="B49" s="48"/>
      <c r="C49" s="30"/>
      <c r="D49" s="30"/>
      <c r="E49" s="49"/>
      <c r="F49" s="49"/>
      <c r="G49" s="52"/>
      <c r="H49" s="52"/>
      <c r="I49" s="52"/>
      <c r="J49" s="52"/>
      <c r="K49" s="52"/>
      <c r="L49" s="53"/>
    </row>
    <row r="50" spans="1:12" s="44" customFormat="1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53"/>
    </row>
    <row r="51" spans="1:12" s="13" customFormat="1" ht="15.95" customHeight="1" x14ac:dyDescent="0.2">
      <c r="A51" s="48"/>
      <c r="B51" s="48"/>
      <c r="C51" s="30"/>
      <c r="D51" s="30"/>
      <c r="E51" s="49"/>
      <c r="F51" s="49"/>
      <c r="G51" s="50"/>
      <c r="H51" s="50"/>
      <c r="I51" s="50"/>
      <c r="J51" s="50"/>
      <c r="K51" s="50"/>
      <c r="L51" s="53"/>
    </row>
  </sheetData>
  <mergeCells count="17">
    <mergeCell ref="A45:M45"/>
    <mergeCell ref="A46:M46"/>
    <mergeCell ref="I4:I5"/>
    <mergeCell ref="J4:J5"/>
    <mergeCell ref="K4:K5"/>
    <mergeCell ref="L4:L5"/>
    <mergeCell ref="E4:E5"/>
    <mergeCell ref="F4:F5"/>
    <mergeCell ref="G4:G5"/>
    <mergeCell ref="H4:H5"/>
    <mergeCell ref="M4:M5"/>
    <mergeCell ref="A1:M1"/>
    <mergeCell ref="A2:M2"/>
    <mergeCell ref="A3:M3"/>
    <mergeCell ref="A4:B5"/>
    <mergeCell ref="C4:C5"/>
    <mergeCell ref="D4:D5"/>
  </mergeCells>
  <printOptions horizontalCentered="1" verticalCentered="1"/>
  <pageMargins left="0" right="0" top="0.19652777777777777" bottom="0.19652777777777777" header="0.51180555555555562" footer="0.51180555555555562"/>
  <pageSetup paperSize="9" scale="72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"/>
  <sheetViews>
    <sheetView zoomScale="70" zoomScaleNormal="70" zoomScaleSheetLayoutView="50"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C6" sqref="C6"/>
    </sheetView>
  </sheetViews>
  <sheetFormatPr defaultColWidth="13.7109375" defaultRowHeight="12.75" x14ac:dyDescent="0.2"/>
  <cols>
    <col min="1" max="1" width="11.7109375" style="52" customWidth="1"/>
    <col min="2" max="2" width="31.7109375" style="43" customWidth="1"/>
    <col min="3" max="6" width="13.7109375" style="43"/>
    <col min="7" max="8" width="13.7109375" style="60"/>
    <col min="9" max="9" width="13.7109375" style="57"/>
    <col min="10" max="10" width="13.7109375" style="43"/>
    <col min="11" max="11" width="13.7109375" style="57"/>
    <col min="12" max="16384" width="13.7109375" style="43"/>
  </cols>
  <sheetData>
    <row r="1" spans="1:13" ht="39.950000000000003" customHeight="1" x14ac:dyDescent="0.2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4.2" customHeight="1" x14ac:dyDescent="0.2">
      <c r="A2" s="35" t="s">
        <v>132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4.2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5" customFormat="1" ht="15.95" customHeight="1" x14ac:dyDescent="0.2">
      <c r="A4" s="32" t="s">
        <v>50</v>
      </c>
      <c r="B4" s="32"/>
      <c r="C4" s="36" t="s">
        <v>51</v>
      </c>
      <c r="D4" s="32" t="s">
        <v>52</v>
      </c>
      <c r="E4" s="32" t="s">
        <v>53</v>
      </c>
      <c r="F4" s="32" t="s">
        <v>54</v>
      </c>
      <c r="G4" s="32" t="s">
        <v>55</v>
      </c>
      <c r="H4" s="32" t="s">
        <v>56</v>
      </c>
      <c r="I4" s="32" t="s">
        <v>57</v>
      </c>
      <c r="J4" s="32" t="s">
        <v>58</v>
      </c>
      <c r="K4" s="32" t="s">
        <v>59</v>
      </c>
      <c r="L4" s="32" t="s">
        <v>60</v>
      </c>
      <c r="M4" s="32" t="s">
        <v>61</v>
      </c>
    </row>
    <row r="5" spans="1:13" s="5" customFormat="1" ht="15.95" customHeight="1" x14ac:dyDescent="0.2">
      <c r="A5" s="32"/>
      <c r="B5" s="32"/>
      <c r="C5" s="36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44" customFormat="1" ht="15.95" customHeight="1" x14ac:dyDescent="0.2">
      <c r="A6" s="6" t="s">
        <v>27</v>
      </c>
      <c r="B6" s="7" t="s">
        <v>28</v>
      </c>
      <c r="C6" s="1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13" customFormat="1" ht="15.95" customHeight="1" x14ac:dyDescent="0.2">
      <c r="A7" s="8" t="s">
        <v>29</v>
      </c>
      <c r="B7" s="9" t="s">
        <v>0</v>
      </c>
      <c r="C7" s="10">
        <v>10.6</v>
      </c>
      <c r="D7" s="11">
        <v>18.600000000000001</v>
      </c>
      <c r="E7" s="11">
        <v>21.2</v>
      </c>
      <c r="F7" s="11">
        <v>15.9</v>
      </c>
      <c r="G7" s="11">
        <v>27.9</v>
      </c>
      <c r="H7" s="11">
        <v>31.8</v>
      </c>
      <c r="I7" s="11">
        <v>21.2</v>
      </c>
      <c r="J7" s="11">
        <v>37.200000000000003</v>
      </c>
      <c r="K7" s="11">
        <v>46.5</v>
      </c>
      <c r="L7" s="11">
        <v>55.8</v>
      </c>
      <c r="M7" s="11">
        <v>5.3</v>
      </c>
    </row>
    <row r="8" spans="1:13" s="13" customFormat="1" ht="15.95" customHeight="1" x14ac:dyDescent="0.2">
      <c r="A8" s="8" t="s">
        <v>31</v>
      </c>
      <c r="B8" s="9" t="s">
        <v>1</v>
      </c>
      <c r="C8" s="10">
        <v>11.5</v>
      </c>
      <c r="D8" s="11">
        <v>18.600000000000001</v>
      </c>
      <c r="E8" s="11">
        <v>23</v>
      </c>
      <c r="F8" s="11">
        <v>17.3</v>
      </c>
      <c r="G8" s="11">
        <v>27.9</v>
      </c>
      <c r="H8" s="11">
        <v>34.5</v>
      </c>
      <c r="I8" s="11">
        <v>23</v>
      </c>
      <c r="J8" s="11">
        <v>37.200000000000003</v>
      </c>
      <c r="K8" s="11">
        <v>46.5</v>
      </c>
      <c r="L8" s="11">
        <v>55.8</v>
      </c>
      <c r="M8" s="11">
        <v>5.8</v>
      </c>
    </row>
    <row r="9" spans="1:13" s="13" customFormat="1" ht="15.95" customHeight="1" x14ac:dyDescent="0.2">
      <c r="A9" s="8" t="s">
        <v>32</v>
      </c>
      <c r="B9" s="9" t="s">
        <v>2</v>
      </c>
      <c r="C9" s="10">
        <v>9.9</v>
      </c>
      <c r="D9" s="11">
        <v>18.600000000000001</v>
      </c>
      <c r="E9" s="11">
        <v>19.8</v>
      </c>
      <c r="F9" s="11">
        <v>14.9</v>
      </c>
      <c r="G9" s="11">
        <v>27.9</v>
      </c>
      <c r="H9" s="11">
        <v>29.7</v>
      </c>
      <c r="I9" s="11">
        <v>19.8</v>
      </c>
      <c r="J9" s="11">
        <v>37.200000000000003</v>
      </c>
      <c r="K9" s="11">
        <v>46.5</v>
      </c>
      <c r="L9" s="11">
        <v>55.8</v>
      </c>
      <c r="M9" s="11">
        <v>5</v>
      </c>
    </row>
    <row r="10" spans="1:13" s="13" customFormat="1" ht="15.95" customHeight="1" x14ac:dyDescent="0.2">
      <c r="A10" s="14"/>
      <c r="B10" s="15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44" customFormat="1" ht="15.95" customHeight="1" x14ac:dyDescent="0.2">
      <c r="A11" s="6" t="s">
        <v>33</v>
      </c>
      <c r="B11" s="7" t="s">
        <v>34</v>
      </c>
      <c r="C11" s="1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13" customFormat="1" ht="15.95" customHeight="1" x14ac:dyDescent="0.2">
      <c r="A12" s="8" t="s">
        <v>29</v>
      </c>
      <c r="B12" s="9" t="s">
        <v>3</v>
      </c>
      <c r="C12" s="10">
        <v>5.2</v>
      </c>
      <c r="D12" s="11">
        <v>9</v>
      </c>
      <c r="E12" s="11">
        <v>10.4</v>
      </c>
      <c r="F12" s="11">
        <v>7.8</v>
      </c>
      <c r="G12" s="11">
        <v>13.5</v>
      </c>
      <c r="H12" s="11">
        <v>15.6</v>
      </c>
      <c r="I12" s="11">
        <v>10.4</v>
      </c>
      <c r="J12" s="11">
        <v>18</v>
      </c>
      <c r="K12" s="11">
        <v>22.5</v>
      </c>
      <c r="L12" s="11">
        <v>27</v>
      </c>
      <c r="M12" s="11">
        <v>2.6</v>
      </c>
    </row>
    <row r="13" spans="1:13" s="13" customFormat="1" ht="15.95" customHeight="1" x14ac:dyDescent="0.2">
      <c r="A13" s="8" t="s">
        <v>31</v>
      </c>
      <c r="B13" s="9" t="s">
        <v>4</v>
      </c>
      <c r="C13" s="10">
        <v>5.2</v>
      </c>
      <c r="D13" s="11">
        <v>9</v>
      </c>
      <c r="E13" s="11">
        <v>10.4</v>
      </c>
      <c r="F13" s="11">
        <v>7.8</v>
      </c>
      <c r="G13" s="11">
        <v>13.5</v>
      </c>
      <c r="H13" s="11">
        <v>15.6</v>
      </c>
      <c r="I13" s="11">
        <v>10.4</v>
      </c>
      <c r="J13" s="11">
        <v>18</v>
      </c>
      <c r="K13" s="11">
        <v>22.5</v>
      </c>
      <c r="L13" s="11">
        <v>27</v>
      </c>
      <c r="M13" s="11">
        <v>2.6</v>
      </c>
    </row>
    <row r="14" spans="1:13" s="13" customFormat="1" ht="15.95" customHeight="1" x14ac:dyDescent="0.2">
      <c r="A14" s="8" t="s">
        <v>32</v>
      </c>
      <c r="B14" s="9" t="s">
        <v>5</v>
      </c>
      <c r="C14" s="10">
        <v>7.1</v>
      </c>
      <c r="D14" s="11">
        <v>11.8</v>
      </c>
      <c r="E14" s="11">
        <v>14.2</v>
      </c>
      <c r="F14" s="11">
        <v>10.7</v>
      </c>
      <c r="G14" s="11">
        <v>17.7</v>
      </c>
      <c r="H14" s="11">
        <v>21.3</v>
      </c>
      <c r="I14" s="11">
        <v>14.2</v>
      </c>
      <c r="J14" s="11">
        <v>23.6</v>
      </c>
      <c r="K14" s="11">
        <v>29.5</v>
      </c>
      <c r="L14" s="11">
        <v>35.4</v>
      </c>
      <c r="M14" s="11">
        <v>3.6</v>
      </c>
    </row>
    <row r="15" spans="1:13" s="13" customFormat="1" ht="15.95" customHeight="1" x14ac:dyDescent="0.2">
      <c r="A15" s="8" t="s">
        <v>35</v>
      </c>
      <c r="B15" s="9" t="s">
        <v>6</v>
      </c>
      <c r="C15" s="10">
        <v>7.8</v>
      </c>
      <c r="D15" s="11">
        <v>13.2</v>
      </c>
      <c r="E15" s="11">
        <v>15.6</v>
      </c>
      <c r="F15" s="11">
        <v>11.7</v>
      </c>
      <c r="G15" s="11">
        <v>19.8</v>
      </c>
      <c r="H15" s="11">
        <v>23.4</v>
      </c>
      <c r="I15" s="11">
        <v>15.6</v>
      </c>
      <c r="J15" s="11">
        <v>26.4</v>
      </c>
      <c r="K15" s="11">
        <v>33</v>
      </c>
      <c r="L15" s="11">
        <v>39.6</v>
      </c>
      <c r="M15" s="11">
        <v>3.9</v>
      </c>
    </row>
    <row r="16" spans="1:13" s="13" customFormat="1" ht="15.95" customHeight="1" x14ac:dyDescent="0.2">
      <c r="A16" s="8" t="s">
        <v>36</v>
      </c>
      <c r="B16" s="9" t="s">
        <v>7</v>
      </c>
      <c r="C16" s="10">
        <v>7.8</v>
      </c>
      <c r="D16" s="11">
        <v>13.2</v>
      </c>
      <c r="E16" s="11">
        <v>15.6</v>
      </c>
      <c r="F16" s="11">
        <v>11.7</v>
      </c>
      <c r="G16" s="11">
        <v>19.8</v>
      </c>
      <c r="H16" s="11">
        <v>23.4</v>
      </c>
      <c r="I16" s="11">
        <v>15.6</v>
      </c>
      <c r="J16" s="11">
        <v>26.4</v>
      </c>
      <c r="K16" s="11">
        <v>33</v>
      </c>
      <c r="L16" s="11">
        <v>39.6</v>
      </c>
      <c r="M16" s="11">
        <v>3.9</v>
      </c>
    </row>
    <row r="17" spans="1:13" s="13" customFormat="1" ht="15.95" customHeight="1" x14ac:dyDescent="0.2">
      <c r="A17" s="8" t="s">
        <v>37</v>
      </c>
      <c r="B17" s="9" t="s">
        <v>8</v>
      </c>
      <c r="C17" s="10">
        <v>7.8</v>
      </c>
      <c r="D17" s="11">
        <v>13.2</v>
      </c>
      <c r="E17" s="11">
        <v>15.6</v>
      </c>
      <c r="F17" s="11">
        <v>11.7</v>
      </c>
      <c r="G17" s="11">
        <v>19.8</v>
      </c>
      <c r="H17" s="11">
        <v>23.4</v>
      </c>
      <c r="I17" s="11">
        <v>15.6</v>
      </c>
      <c r="J17" s="11">
        <v>26.4</v>
      </c>
      <c r="K17" s="11">
        <v>33</v>
      </c>
      <c r="L17" s="11">
        <v>39.6</v>
      </c>
      <c r="M17" s="11">
        <v>3.9</v>
      </c>
    </row>
    <row r="18" spans="1:13" s="13" customFormat="1" ht="15.95" customHeight="1" x14ac:dyDescent="0.2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s="44" customFormat="1" ht="15.95" customHeight="1" x14ac:dyDescent="0.2">
      <c r="A19" s="6" t="s">
        <v>38</v>
      </c>
      <c r="B19" s="7" t="s">
        <v>39</v>
      </c>
      <c r="C19" s="19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s="13" customFormat="1" ht="15.95" customHeight="1" x14ac:dyDescent="0.2">
      <c r="A20" s="8" t="s">
        <v>29</v>
      </c>
      <c r="B20" s="9" t="s">
        <v>9</v>
      </c>
      <c r="C20" s="10">
        <v>9.1999999999999993</v>
      </c>
      <c r="D20" s="11">
        <v>16.399999999999999</v>
      </c>
      <c r="E20" s="11">
        <v>18.399999999999999</v>
      </c>
      <c r="F20" s="11">
        <v>13.8</v>
      </c>
      <c r="G20" s="11">
        <v>24.6</v>
      </c>
      <c r="H20" s="11">
        <v>27.6</v>
      </c>
      <c r="I20" s="11">
        <v>18.399999999999999</v>
      </c>
      <c r="J20" s="11">
        <v>32.799999999999997</v>
      </c>
      <c r="K20" s="11">
        <v>41</v>
      </c>
      <c r="L20" s="11">
        <v>49.2</v>
      </c>
      <c r="M20" s="11">
        <v>4.5999999999999996</v>
      </c>
    </row>
    <row r="21" spans="1:13" s="13" customFormat="1" ht="15.95" customHeight="1" x14ac:dyDescent="0.2">
      <c r="A21" s="8" t="s">
        <v>31</v>
      </c>
      <c r="B21" s="9" t="s">
        <v>10</v>
      </c>
      <c r="C21" s="10">
        <v>7.1</v>
      </c>
      <c r="D21" s="11">
        <v>12.4</v>
      </c>
      <c r="E21" s="11">
        <v>14.2</v>
      </c>
      <c r="F21" s="11">
        <v>10.7</v>
      </c>
      <c r="G21" s="11">
        <v>18.600000000000001</v>
      </c>
      <c r="H21" s="11">
        <v>21.3</v>
      </c>
      <c r="I21" s="11">
        <v>14.2</v>
      </c>
      <c r="J21" s="11">
        <v>24.8</v>
      </c>
      <c r="K21" s="11">
        <v>31</v>
      </c>
      <c r="L21" s="11">
        <v>37.200000000000003</v>
      </c>
      <c r="M21" s="11">
        <v>3.6</v>
      </c>
    </row>
    <row r="22" spans="1:13" s="13" customFormat="1" ht="15.95" customHeight="1" x14ac:dyDescent="0.2">
      <c r="A22" s="8" t="s">
        <v>32</v>
      </c>
      <c r="B22" s="9" t="s">
        <v>11</v>
      </c>
      <c r="C22" s="10">
        <v>7.6</v>
      </c>
      <c r="D22" s="11">
        <v>12.8</v>
      </c>
      <c r="E22" s="11">
        <v>15.2</v>
      </c>
      <c r="F22" s="11">
        <v>11.4</v>
      </c>
      <c r="G22" s="11">
        <v>19.2</v>
      </c>
      <c r="H22" s="11">
        <v>22.8</v>
      </c>
      <c r="I22" s="11">
        <v>15.2</v>
      </c>
      <c r="J22" s="11">
        <v>25.6</v>
      </c>
      <c r="K22" s="11">
        <v>32</v>
      </c>
      <c r="L22" s="11">
        <v>38.4</v>
      </c>
      <c r="M22" s="11">
        <v>3.8</v>
      </c>
    </row>
    <row r="23" spans="1:13" s="13" customFormat="1" ht="15.95" customHeight="1" x14ac:dyDescent="0.2">
      <c r="A23" s="8" t="s">
        <v>35</v>
      </c>
      <c r="B23" s="9" t="s">
        <v>12</v>
      </c>
      <c r="C23" s="10">
        <v>7.6</v>
      </c>
      <c r="D23" s="11">
        <v>12.8</v>
      </c>
      <c r="E23" s="11">
        <v>15.2</v>
      </c>
      <c r="F23" s="11">
        <v>11.4</v>
      </c>
      <c r="G23" s="11">
        <v>19.2</v>
      </c>
      <c r="H23" s="11">
        <v>22.8</v>
      </c>
      <c r="I23" s="11">
        <v>15.2</v>
      </c>
      <c r="J23" s="11">
        <v>25.6</v>
      </c>
      <c r="K23" s="11">
        <v>32</v>
      </c>
      <c r="L23" s="11">
        <v>38.4</v>
      </c>
      <c r="M23" s="11">
        <v>3.8</v>
      </c>
    </row>
    <row r="24" spans="1:13" s="13" customFormat="1" ht="15.95" customHeight="1" x14ac:dyDescent="0.2">
      <c r="A24" s="8" t="s">
        <v>36</v>
      </c>
      <c r="B24" s="9" t="s">
        <v>13</v>
      </c>
      <c r="C24" s="10">
        <v>7.6</v>
      </c>
      <c r="D24" s="11">
        <v>12.8</v>
      </c>
      <c r="E24" s="11">
        <v>15.2</v>
      </c>
      <c r="F24" s="11">
        <v>11.4</v>
      </c>
      <c r="G24" s="11">
        <v>19.2</v>
      </c>
      <c r="H24" s="11">
        <v>22.8</v>
      </c>
      <c r="I24" s="11">
        <v>15.2</v>
      </c>
      <c r="J24" s="11">
        <v>25.6</v>
      </c>
      <c r="K24" s="11">
        <v>32</v>
      </c>
      <c r="L24" s="11">
        <v>38.4</v>
      </c>
      <c r="M24" s="11">
        <v>3.8</v>
      </c>
    </row>
    <row r="25" spans="1:13" s="13" customFormat="1" ht="15.95" customHeight="1" x14ac:dyDescent="0.2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44" customFormat="1" ht="15.95" customHeight="1" x14ac:dyDescent="0.2">
      <c r="A26" s="6" t="s">
        <v>40</v>
      </c>
      <c r="B26" s="7" t="s">
        <v>41</v>
      </c>
      <c r="C26" s="19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s="13" customFormat="1" ht="15.95" customHeight="1" x14ac:dyDescent="0.2">
      <c r="A27" s="8" t="s">
        <v>29</v>
      </c>
      <c r="B27" s="9" t="s">
        <v>62</v>
      </c>
      <c r="C27" s="10">
        <v>7.5</v>
      </c>
      <c r="D27" s="11">
        <v>14</v>
      </c>
      <c r="E27" s="11">
        <v>15</v>
      </c>
      <c r="F27" s="11">
        <v>11.3</v>
      </c>
      <c r="G27" s="11">
        <v>21</v>
      </c>
      <c r="H27" s="11">
        <v>22.5</v>
      </c>
      <c r="I27" s="11">
        <v>15</v>
      </c>
      <c r="J27" s="11">
        <v>28</v>
      </c>
      <c r="K27" s="11">
        <v>35</v>
      </c>
      <c r="L27" s="11">
        <v>42</v>
      </c>
      <c r="M27" s="11">
        <v>3.8</v>
      </c>
    </row>
    <row r="28" spans="1:13" s="13" customFormat="1" ht="15.95" customHeight="1" x14ac:dyDescent="0.2">
      <c r="A28" s="8" t="s">
        <v>31</v>
      </c>
      <c r="B28" s="9" t="s">
        <v>15</v>
      </c>
      <c r="C28" s="10">
        <v>6.6</v>
      </c>
      <c r="D28" s="11">
        <v>11.8</v>
      </c>
      <c r="E28" s="11">
        <v>13.2</v>
      </c>
      <c r="F28" s="11">
        <v>9.9</v>
      </c>
      <c r="G28" s="11">
        <v>17.7</v>
      </c>
      <c r="H28" s="11">
        <v>19.8</v>
      </c>
      <c r="I28" s="11">
        <v>13.2</v>
      </c>
      <c r="J28" s="11">
        <v>23.6</v>
      </c>
      <c r="K28" s="11">
        <v>29.5</v>
      </c>
      <c r="L28" s="11">
        <v>35.4</v>
      </c>
      <c r="M28" s="11">
        <v>3.3</v>
      </c>
    </row>
    <row r="29" spans="1:13" s="13" customFormat="1" ht="15.95" customHeight="1" x14ac:dyDescent="0.2">
      <c r="A29" s="8" t="s">
        <v>32</v>
      </c>
      <c r="B29" s="9" t="s">
        <v>63</v>
      </c>
      <c r="C29" s="10">
        <v>7.5</v>
      </c>
      <c r="D29" s="11">
        <v>14</v>
      </c>
      <c r="E29" s="11">
        <v>15</v>
      </c>
      <c r="F29" s="11">
        <v>11.3</v>
      </c>
      <c r="G29" s="11">
        <v>21</v>
      </c>
      <c r="H29" s="11">
        <v>22.5</v>
      </c>
      <c r="I29" s="11">
        <v>15</v>
      </c>
      <c r="J29" s="11">
        <v>28</v>
      </c>
      <c r="K29" s="11">
        <v>35</v>
      </c>
      <c r="L29" s="11">
        <v>42</v>
      </c>
      <c r="M29" s="11">
        <v>3.8</v>
      </c>
    </row>
    <row r="30" spans="1:13" s="13" customFormat="1" ht="15.95" customHeight="1" x14ac:dyDescent="0.2">
      <c r="A30" s="8" t="s">
        <v>35</v>
      </c>
      <c r="B30" s="9" t="s">
        <v>17</v>
      </c>
      <c r="C30" s="10">
        <v>6.6</v>
      </c>
      <c r="D30" s="11">
        <v>11.8</v>
      </c>
      <c r="E30" s="11">
        <v>13.2</v>
      </c>
      <c r="F30" s="11">
        <v>9.9</v>
      </c>
      <c r="G30" s="11">
        <v>17.7</v>
      </c>
      <c r="H30" s="11">
        <v>19.8</v>
      </c>
      <c r="I30" s="11">
        <v>13.2</v>
      </c>
      <c r="J30" s="11">
        <v>23.6</v>
      </c>
      <c r="K30" s="11">
        <v>29.5</v>
      </c>
      <c r="L30" s="11">
        <v>35.4</v>
      </c>
      <c r="M30" s="11">
        <v>3.3</v>
      </c>
    </row>
    <row r="31" spans="1:13" s="13" customFormat="1" ht="15.95" customHeight="1" x14ac:dyDescent="0.2">
      <c r="A31" s="8" t="s">
        <v>36</v>
      </c>
      <c r="B31" s="9" t="s">
        <v>18</v>
      </c>
      <c r="C31" s="10">
        <v>7.5</v>
      </c>
      <c r="D31" s="11">
        <v>14</v>
      </c>
      <c r="E31" s="11">
        <v>15</v>
      </c>
      <c r="F31" s="11">
        <v>11.3</v>
      </c>
      <c r="G31" s="11">
        <v>21</v>
      </c>
      <c r="H31" s="11">
        <v>22.5</v>
      </c>
      <c r="I31" s="11">
        <v>15</v>
      </c>
      <c r="J31" s="11">
        <v>28</v>
      </c>
      <c r="K31" s="11">
        <v>35</v>
      </c>
      <c r="L31" s="11">
        <v>42</v>
      </c>
      <c r="M31" s="11">
        <v>3.8</v>
      </c>
    </row>
    <row r="32" spans="1:13" s="13" customFormat="1" ht="15.95" customHeight="1" x14ac:dyDescent="0.2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s="44" customFormat="1" ht="15.95" customHeight="1" x14ac:dyDescent="0.2">
      <c r="A33" s="6" t="s">
        <v>42</v>
      </c>
      <c r="B33" s="7" t="s">
        <v>43</v>
      </c>
      <c r="C33" s="19"/>
      <c r="D33" s="7"/>
      <c r="E33" s="7"/>
      <c r="F33" s="11"/>
      <c r="G33" s="7"/>
      <c r="H33" s="7"/>
      <c r="I33" s="7"/>
      <c r="J33" s="7"/>
      <c r="K33" s="7"/>
      <c r="L33" s="7"/>
      <c r="M33" s="7"/>
    </row>
    <row r="34" spans="1:13" s="13" customFormat="1" ht="15.95" customHeight="1" x14ac:dyDescent="0.2">
      <c r="A34" s="8" t="s">
        <v>29</v>
      </c>
      <c r="B34" s="9" t="s">
        <v>64</v>
      </c>
      <c r="C34" s="10">
        <v>5.5</v>
      </c>
      <c r="D34" s="11">
        <v>10.4</v>
      </c>
      <c r="E34" s="11">
        <v>11</v>
      </c>
      <c r="F34" s="11">
        <v>8.3000000000000007</v>
      </c>
      <c r="G34" s="11">
        <v>15.6</v>
      </c>
      <c r="H34" s="11">
        <v>16.5</v>
      </c>
      <c r="I34" s="11">
        <v>11</v>
      </c>
      <c r="J34" s="11">
        <v>20.8</v>
      </c>
      <c r="K34" s="11">
        <v>26</v>
      </c>
      <c r="L34" s="11">
        <v>31.2</v>
      </c>
      <c r="M34" s="11">
        <v>2.8</v>
      </c>
    </row>
    <row r="35" spans="1:13" s="13" customFormat="1" ht="15.95" customHeight="1" x14ac:dyDescent="0.2">
      <c r="A35" s="8" t="s">
        <v>31</v>
      </c>
      <c r="B35" s="9" t="s">
        <v>65</v>
      </c>
      <c r="C35" s="10">
        <v>7.8</v>
      </c>
      <c r="D35" s="11">
        <v>12.4</v>
      </c>
      <c r="E35" s="11">
        <v>15.6</v>
      </c>
      <c r="F35" s="11">
        <v>11.7</v>
      </c>
      <c r="G35" s="11">
        <v>18.600000000000001</v>
      </c>
      <c r="H35" s="11">
        <v>23.4</v>
      </c>
      <c r="I35" s="11">
        <v>15.6</v>
      </c>
      <c r="J35" s="11">
        <v>24.8</v>
      </c>
      <c r="K35" s="11">
        <v>31</v>
      </c>
      <c r="L35" s="11">
        <v>37.200000000000003</v>
      </c>
      <c r="M35" s="11">
        <v>3.9</v>
      </c>
    </row>
    <row r="36" spans="1:13" s="13" customFormat="1" ht="15.95" customHeight="1" x14ac:dyDescent="0.2">
      <c r="A36" s="8" t="s">
        <v>32</v>
      </c>
      <c r="B36" s="9" t="s">
        <v>21</v>
      </c>
      <c r="C36" s="10">
        <v>6.5</v>
      </c>
      <c r="D36" s="11">
        <v>11.2</v>
      </c>
      <c r="E36" s="11">
        <v>13</v>
      </c>
      <c r="F36" s="11">
        <v>9.8000000000000007</v>
      </c>
      <c r="G36" s="11">
        <v>16.8</v>
      </c>
      <c r="H36" s="11">
        <v>19.5</v>
      </c>
      <c r="I36" s="11">
        <v>13</v>
      </c>
      <c r="J36" s="11">
        <v>22.4</v>
      </c>
      <c r="K36" s="11">
        <v>28</v>
      </c>
      <c r="L36" s="11">
        <v>33.6</v>
      </c>
      <c r="M36" s="11">
        <v>3.3</v>
      </c>
    </row>
    <row r="37" spans="1:13" s="13" customFormat="1" ht="15.95" customHeight="1" x14ac:dyDescent="0.2">
      <c r="A37" s="8" t="s">
        <v>35</v>
      </c>
      <c r="B37" s="9" t="s">
        <v>22</v>
      </c>
      <c r="C37" s="10">
        <v>5</v>
      </c>
      <c r="D37" s="11">
        <v>8.1999999999999993</v>
      </c>
      <c r="E37" s="11">
        <v>10</v>
      </c>
      <c r="F37" s="11">
        <v>7.5</v>
      </c>
      <c r="G37" s="11">
        <v>12.3</v>
      </c>
      <c r="H37" s="11">
        <v>15</v>
      </c>
      <c r="I37" s="11">
        <v>10</v>
      </c>
      <c r="J37" s="11">
        <v>16.399999999999999</v>
      </c>
      <c r="K37" s="11">
        <v>20.5</v>
      </c>
      <c r="L37" s="11">
        <v>24.6</v>
      </c>
      <c r="M37" s="11">
        <v>2.5</v>
      </c>
    </row>
    <row r="38" spans="1:13" s="13" customFormat="1" ht="15.95" customHeight="1" x14ac:dyDescent="0.2">
      <c r="A38" s="8" t="s">
        <v>36</v>
      </c>
      <c r="B38" s="9" t="s">
        <v>66</v>
      </c>
      <c r="C38" s="10">
        <v>7.3</v>
      </c>
      <c r="D38" s="11">
        <v>12</v>
      </c>
      <c r="E38" s="11">
        <v>14.6</v>
      </c>
      <c r="F38" s="11">
        <v>11</v>
      </c>
      <c r="G38" s="11">
        <v>18</v>
      </c>
      <c r="H38" s="11">
        <v>21.9</v>
      </c>
      <c r="I38" s="11">
        <v>14.6</v>
      </c>
      <c r="J38" s="11">
        <v>24</v>
      </c>
      <c r="K38" s="11">
        <v>30</v>
      </c>
      <c r="L38" s="11">
        <v>36</v>
      </c>
      <c r="M38" s="11">
        <v>3.7</v>
      </c>
    </row>
    <row r="39" spans="1:13" s="13" customFormat="1" ht="15.95" customHeight="1" x14ac:dyDescent="0.2">
      <c r="A39" s="8" t="s">
        <v>37</v>
      </c>
      <c r="B39" s="9" t="s">
        <v>24</v>
      </c>
      <c r="C39" s="10">
        <v>7.3</v>
      </c>
      <c r="D39" s="11">
        <v>12</v>
      </c>
      <c r="E39" s="11">
        <v>14.6</v>
      </c>
      <c r="F39" s="11">
        <v>11</v>
      </c>
      <c r="G39" s="11">
        <v>18</v>
      </c>
      <c r="H39" s="11">
        <v>21.9</v>
      </c>
      <c r="I39" s="11">
        <v>14.6</v>
      </c>
      <c r="J39" s="11">
        <v>24</v>
      </c>
      <c r="K39" s="11">
        <v>30</v>
      </c>
      <c r="L39" s="11">
        <v>36</v>
      </c>
      <c r="M39" s="11">
        <v>3.7</v>
      </c>
    </row>
    <row r="40" spans="1:13" s="13" customFormat="1" ht="15.95" customHeight="1" x14ac:dyDescent="0.2">
      <c r="A40" s="8" t="s">
        <v>44</v>
      </c>
      <c r="B40" s="9" t="s">
        <v>67</v>
      </c>
      <c r="C40" s="10">
        <v>7.3</v>
      </c>
      <c r="D40" s="11">
        <v>12</v>
      </c>
      <c r="E40" s="11">
        <v>14.6</v>
      </c>
      <c r="F40" s="11">
        <v>11</v>
      </c>
      <c r="G40" s="11">
        <v>18</v>
      </c>
      <c r="H40" s="11">
        <v>21.9</v>
      </c>
      <c r="I40" s="11">
        <v>14.6</v>
      </c>
      <c r="J40" s="11">
        <v>24</v>
      </c>
      <c r="K40" s="11">
        <v>30</v>
      </c>
      <c r="L40" s="11">
        <v>36</v>
      </c>
      <c r="M40" s="11">
        <v>3.7</v>
      </c>
    </row>
    <row r="41" spans="1:13" s="13" customFormat="1" ht="15.95" customHeight="1" x14ac:dyDescent="0.2">
      <c r="A41" s="14"/>
      <c r="B41" s="15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44" customFormat="1" ht="15.95" customHeight="1" x14ac:dyDescent="0.2">
      <c r="A42" s="6" t="s">
        <v>45</v>
      </c>
      <c r="B42" s="7" t="s">
        <v>46</v>
      </c>
      <c r="C42" s="19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s="13" customFormat="1" ht="15.95" customHeight="1" x14ac:dyDescent="0.2">
      <c r="A43" s="8" t="s">
        <v>29</v>
      </c>
      <c r="B43" s="9" t="s">
        <v>26</v>
      </c>
      <c r="C43" s="10">
        <v>12.5</v>
      </c>
      <c r="D43" s="11">
        <v>21</v>
      </c>
      <c r="E43" s="11">
        <v>25</v>
      </c>
      <c r="F43" s="11">
        <v>18.8</v>
      </c>
      <c r="G43" s="11">
        <v>31.5</v>
      </c>
      <c r="H43" s="11">
        <v>37.5</v>
      </c>
      <c r="I43" s="11">
        <v>25</v>
      </c>
      <c r="J43" s="11">
        <v>42</v>
      </c>
      <c r="K43" s="11">
        <v>52.5</v>
      </c>
      <c r="L43" s="11">
        <v>63</v>
      </c>
      <c r="M43" s="11">
        <v>6.3</v>
      </c>
    </row>
    <row r="44" spans="1:13" s="13" customFormat="1" ht="15.95" customHeight="1" x14ac:dyDescent="0.2">
      <c r="A44" s="8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s="13" customFormat="1" ht="24.75" customHeight="1" x14ac:dyDescent="0.2">
      <c r="A45" s="33" t="s">
        <v>155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3" ht="19.5" customHeight="1" x14ac:dyDescent="0.2">
      <c r="A46" s="31" t="s">
        <v>133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s="44" customFormat="1" ht="15.95" customHeight="1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s="44" customFormat="1" ht="15.95" customHeight="1" x14ac:dyDescent="0.2">
      <c r="A48" s="48"/>
      <c r="B48" s="48"/>
      <c r="C48" s="30"/>
      <c r="D48" s="30"/>
      <c r="E48" s="49"/>
      <c r="F48" s="49"/>
      <c r="G48" s="52"/>
      <c r="H48" s="52"/>
      <c r="I48" s="52"/>
      <c r="J48" s="52"/>
      <c r="K48" s="52"/>
      <c r="L48" s="47"/>
    </row>
    <row r="49" spans="1:12" s="44" customFormat="1" ht="15.95" customHeight="1" x14ac:dyDescent="0.2">
      <c r="A49" s="48"/>
      <c r="B49" s="48"/>
      <c r="C49" s="30"/>
      <c r="D49" s="30"/>
      <c r="E49" s="49"/>
      <c r="F49" s="49"/>
      <c r="G49" s="50"/>
      <c r="H49" s="50"/>
      <c r="I49" s="50"/>
      <c r="J49" s="50"/>
      <c r="K49" s="50"/>
      <c r="L49" s="53"/>
    </row>
    <row r="50" spans="1:12" s="5" customFormat="1" ht="15.95" customHeight="1" x14ac:dyDescent="0.2">
      <c r="A50" s="48"/>
      <c r="B50" s="48"/>
      <c r="C50" s="30"/>
      <c r="D50" s="30"/>
      <c r="E50" s="49"/>
      <c r="F50" s="49"/>
      <c r="G50" s="50"/>
      <c r="H50" s="50"/>
      <c r="I50" s="50"/>
      <c r="J50" s="50"/>
      <c r="K50" s="50"/>
      <c r="L50" s="53"/>
    </row>
    <row r="51" spans="1:12" s="5" customFormat="1" ht="15.95" customHeight="1" x14ac:dyDescent="0.2">
      <c r="A51" s="48"/>
      <c r="B51" s="48"/>
      <c r="C51" s="30"/>
      <c r="D51" s="30"/>
      <c r="E51" s="49"/>
      <c r="F51" s="49"/>
      <c r="G51" s="52"/>
      <c r="H51" s="52"/>
      <c r="I51" s="52"/>
      <c r="J51" s="52"/>
      <c r="K51" s="52"/>
      <c r="L51" s="53"/>
    </row>
    <row r="52" spans="1:12" s="44" customFormat="1" ht="15.95" customHeight="1" x14ac:dyDescent="0.2">
      <c r="A52" s="48"/>
      <c r="B52" s="48"/>
      <c r="C52" s="30"/>
      <c r="D52" s="30"/>
      <c r="E52" s="49"/>
      <c r="F52" s="49"/>
      <c r="G52" s="50"/>
      <c r="H52" s="50"/>
      <c r="I52" s="50"/>
      <c r="J52" s="50"/>
      <c r="K52" s="50"/>
      <c r="L52" s="53"/>
    </row>
    <row r="53" spans="1:12" s="13" customFormat="1" ht="15.95" customHeight="1" x14ac:dyDescent="0.2">
      <c r="A53" s="48"/>
      <c r="B53" s="48"/>
      <c r="C53" s="30"/>
      <c r="D53" s="30"/>
      <c r="E53" s="49"/>
      <c r="F53" s="49"/>
      <c r="G53" s="50"/>
      <c r="H53" s="50"/>
      <c r="I53" s="50"/>
      <c r="J53" s="50"/>
      <c r="K53" s="50"/>
      <c r="L53" s="53"/>
    </row>
    <row r="54" spans="1:12" s="13" customFormat="1" ht="15.95" customHeight="1" x14ac:dyDescent="0.2">
      <c r="A54" s="48"/>
      <c r="B54" s="48"/>
      <c r="C54" s="30"/>
      <c r="D54" s="30"/>
      <c r="E54" s="49"/>
      <c r="F54" s="49"/>
      <c r="G54" s="50"/>
      <c r="H54" s="50"/>
      <c r="I54" s="50"/>
      <c r="J54" s="50"/>
      <c r="K54" s="50"/>
      <c r="L54" s="53"/>
    </row>
    <row r="55" spans="1:12" s="13" customFormat="1" ht="15.95" customHeight="1" x14ac:dyDescent="0.2">
      <c r="A55" s="48"/>
      <c r="B55" s="48"/>
      <c r="C55" s="30"/>
      <c r="D55" s="30"/>
      <c r="E55" s="49"/>
      <c r="F55" s="49"/>
      <c r="G55" s="50"/>
      <c r="H55" s="50"/>
      <c r="I55" s="50"/>
      <c r="J55" s="50"/>
      <c r="K55" s="50"/>
      <c r="L55" s="53"/>
    </row>
    <row r="56" spans="1:12" s="44" customFormat="1" ht="15.95" customHeight="1" x14ac:dyDescent="0.2">
      <c r="A56" s="48"/>
      <c r="B56" s="48"/>
      <c r="C56" s="53"/>
      <c r="D56" s="53"/>
      <c r="E56" s="49"/>
      <c r="F56" s="49"/>
      <c r="G56" s="50"/>
      <c r="H56" s="50"/>
      <c r="I56" s="50"/>
      <c r="J56" s="50"/>
      <c r="K56" s="50"/>
      <c r="L56" s="53"/>
    </row>
    <row r="57" spans="1:12" s="13" customFormat="1" ht="15.95" customHeight="1" x14ac:dyDescent="0.2">
      <c r="A57" s="47"/>
      <c r="B57" s="54"/>
      <c r="C57" s="55"/>
      <c r="D57" s="55"/>
      <c r="E57" s="55"/>
      <c r="F57" s="53"/>
      <c r="G57" s="53"/>
      <c r="H57" s="53"/>
      <c r="I57" s="53"/>
      <c r="J57" s="53"/>
      <c r="K57" s="53"/>
      <c r="L57" s="53"/>
    </row>
    <row r="58" spans="1:12" s="13" customFormat="1" ht="15.95" customHeight="1" x14ac:dyDescent="0.2">
      <c r="A58" s="47"/>
      <c r="B58" s="54"/>
      <c r="C58" s="55"/>
      <c r="D58" s="55"/>
      <c r="E58" s="55"/>
      <c r="F58" s="53"/>
      <c r="G58" s="53"/>
      <c r="H58" s="53"/>
      <c r="I58" s="53"/>
      <c r="J58" s="53"/>
      <c r="K58" s="53"/>
      <c r="L58" s="53"/>
    </row>
    <row r="59" spans="1:12" s="13" customFormat="1" ht="15.95" customHeight="1" x14ac:dyDescent="0.2">
      <c r="A59" s="47"/>
      <c r="B59" s="54"/>
      <c r="C59" s="55"/>
      <c r="D59" s="55"/>
      <c r="E59" s="55"/>
      <c r="F59" s="53"/>
      <c r="G59" s="53"/>
      <c r="H59" s="53"/>
      <c r="I59" s="53"/>
      <c r="J59" s="53"/>
      <c r="K59" s="53"/>
      <c r="L59" s="53"/>
    </row>
    <row r="60" spans="1:12" s="13" customFormat="1" ht="15.95" customHeight="1" x14ac:dyDescent="0.2">
      <c r="A60" s="1"/>
      <c r="B60" s="2"/>
      <c r="C60" s="55"/>
      <c r="D60" s="55"/>
      <c r="E60" s="55"/>
      <c r="F60" s="53"/>
      <c r="G60" s="53"/>
      <c r="H60" s="53"/>
      <c r="I60" s="53"/>
      <c r="J60" s="53"/>
      <c r="K60" s="53"/>
      <c r="L60" s="53"/>
    </row>
    <row r="61" spans="1:12" s="13" customFormat="1" ht="15.95" customHeight="1" x14ac:dyDescent="0.2">
      <c r="A61" s="47"/>
      <c r="B61" s="54"/>
      <c r="C61" s="55"/>
      <c r="D61" s="55"/>
      <c r="E61" s="55"/>
      <c r="F61" s="53"/>
      <c r="G61" s="53"/>
      <c r="H61" s="53"/>
      <c r="I61" s="53"/>
      <c r="J61" s="53"/>
      <c r="K61" s="53"/>
      <c r="L61" s="53"/>
    </row>
    <row r="62" spans="1:12" s="13" customFormat="1" ht="15.95" customHeight="1" x14ac:dyDescent="0.2">
      <c r="A62" s="47"/>
      <c r="B62" s="54"/>
      <c r="C62" s="55"/>
      <c r="D62" s="55"/>
      <c r="E62" s="55"/>
      <c r="F62" s="53"/>
      <c r="G62" s="53"/>
      <c r="H62" s="53"/>
      <c r="I62" s="53"/>
      <c r="J62" s="53"/>
      <c r="K62" s="53"/>
      <c r="L62" s="53"/>
    </row>
    <row r="63" spans="1:12" s="44" customFormat="1" ht="15.95" customHeight="1" x14ac:dyDescent="0.2">
      <c r="A63" s="47"/>
      <c r="B63" s="54"/>
      <c r="C63" s="55"/>
      <c r="D63" s="55"/>
      <c r="E63" s="55"/>
      <c r="F63" s="53"/>
      <c r="G63" s="53"/>
      <c r="H63" s="53"/>
      <c r="I63" s="53"/>
      <c r="J63" s="53"/>
      <c r="K63" s="53"/>
      <c r="L63" s="53"/>
    </row>
    <row r="64" spans="1:12" s="13" customFormat="1" ht="15.95" customHeight="1" x14ac:dyDescent="0.2">
      <c r="A64" s="47"/>
      <c r="B64" s="54"/>
      <c r="C64" s="55"/>
      <c r="D64" s="55"/>
      <c r="E64" s="55"/>
      <c r="F64" s="53"/>
      <c r="G64" s="53"/>
      <c r="H64" s="53"/>
      <c r="I64" s="53"/>
      <c r="J64" s="53"/>
      <c r="K64" s="53"/>
      <c r="L64" s="53"/>
    </row>
    <row r="65" spans="1:12" s="13" customFormat="1" ht="15.95" customHeight="1" x14ac:dyDescent="0.2">
      <c r="A65" s="47"/>
      <c r="B65" s="54"/>
      <c r="C65" s="55"/>
      <c r="D65" s="55"/>
      <c r="E65" s="55"/>
      <c r="F65" s="53"/>
      <c r="G65" s="53"/>
      <c r="H65" s="53"/>
      <c r="I65" s="53"/>
      <c r="J65" s="53"/>
      <c r="K65" s="53"/>
      <c r="L65" s="53"/>
    </row>
    <row r="66" spans="1:12" s="13" customFormat="1" ht="15.95" customHeight="1" x14ac:dyDescent="0.2">
      <c r="A66" s="1"/>
      <c r="B66" s="2"/>
      <c r="C66" s="55"/>
      <c r="D66" s="55"/>
      <c r="E66" s="55"/>
      <c r="F66" s="53"/>
      <c r="G66" s="53"/>
      <c r="H66" s="53"/>
      <c r="I66" s="53"/>
      <c r="J66" s="53"/>
      <c r="K66" s="53"/>
      <c r="L66" s="53"/>
    </row>
    <row r="67" spans="1:12" s="13" customFormat="1" ht="15.95" customHeight="1" x14ac:dyDescent="0.2">
      <c r="A67" s="47"/>
      <c r="B67" s="54"/>
      <c r="C67" s="55"/>
      <c r="D67" s="55"/>
      <c r="E67" s="55"/>
      <c r="F67" s="53"/>
      <c r="G67" s="53"/>
      <c r="H67" s="53"/>
      <c r="I67" s="53"/>
      <c r="J67" s="53"/>
      <c r="K67" s="53"/>
      <c r="L67" s="53"/>
    </row>
    <row r="68" spans="1:12" s="13" customFormat="1" ht="15.95" customHeight="1" x14ac:dyDescent="0.2">
      <c r="A68" s="47"/>
      <c r="B68" s="54"/>
      <c r="C68" s="55"/>
      <c r="D68" s="55"/>
      <c r="E68" s="55"/>
      <c r="F68" s="53"/>
      <c r="G68" s="53"/>
      <c r="H68" s="53"/>
      <c r="I68" s="53"/>
      <c r="J68" s="53"/>
      <c r="K68" s="53"/>
      <c r="L68" s="53"/>
    </row>
    <row r="69" spans="1:12" s="44" customFormat="1" ht="15.95" customHeight="1" x14ac:dyDescent="0.2">
      <c r="A69" s="47"/>
      <c r="B69" s="54"/>
      <c r="C69" s="55"/>
      <c r="D69" s="55"/>
      <c r="E69" s="55"/>
      <c r="F69" s="53"/>
      <c r="G69" s="53"/>
      <c r="H69" s="53"/>
      <c r="I69" s="53"/>
      <c r="J69" s="53"/>
      <c r="K69" s="53"/>
      <c r="L69" s="53"/>
    </row>
    <row r="70" spans="1:12" s="13" customFormat="1" ht="15.95" customHeight="1" x14ac:dyDescent="0.2">
      <c r="A70" s="47"/>
      <c r="B70" s="54"/>
      <c r="C70" s="55"/>
      <c r="D70" s="55"/>
      <c r="E70" s="55"/>
      <c r="F70" s="53"/>
      <c r="G70" s="53"/>
      <c r="H70" s="53"/>
      <c r="I70" s="53"/>
      <c r="J70" s="53"/>
      <c r="K70" s="53"/>
      <c r="L70" s="53"/>
    </row>
    <row r="71" spans="1:12" s="13" customFormat="1" ht="15.95" customHeight="1" x14ac:dyDescent="0.2">
      <c r="A71" s="1"/>
      <c r="B71" s="2"/>
      <c r="C71" s="55"/>
      <c r="D71" s="55"/>
      <c r="E71" s="55"/>
      <c r="F71" s="53"/>
      <c r="G71" s="53"/>
      <c r="H71" s="53"/>
      <c r="I71" s="53"/>
      <c r="J71" s="53"/>
      <c r="K71" s="53"/>
      <c r="L71" s="53"/>
    </row>
    <row r="72" spans="1:12" s="13" customFormat="1" ht="15.95" customHeight="1" x14ac:dyDescent="0.2">
      <c r="A72" s="47"/>
      <c r="B72" s="54"/>
      <c r="C72" s="55"/>
      <c r="D72" s="55"/>
      <c r="E72" s="55"/>
      <c r="F72" s="53"/>
      <c r="G72" s="53"/>
      <c r="H72" s="53"/>
      <c r="I72" s="53"/>
      <c r="J72" s="53"/>
      <c r="K72" s="53"/>
      <c r="L72" s="53"/>
    </row>
    <row r="73" spans="1:12" s="13" customFormat="1" ht="15.95" customHeight="1" x14ac:dyDescent="0.2">
      <c r="A73" s="47"/>
      <c r="B73" s="54"/>
      <c r="C73" s="55"/>
      <c r="D73" s="55"/>
      <c r="E73" s="55"/>
      <c r="F73" s="53"/>
      <c r="G73" s="53"/>
      <c r="H73" s="53"/>
      <c r="I73" s="53"/>
      <c r="J73" s="53"/>
      <c r="K73" s="53"/>
      <c r="L73" s="53"/>
    </row>
    <row r="74" spans="1:12" s="44" customFormat="1" ht="15.95" customHeight="1" x14ac:dyDescent="0.2">
      <c r="A74" s="47"/>
      <c r="B74" s="54"/>
      <c r="C74" s="55"/>
      <c r="D74" s="55"/>
      <c r="E74" s="55"/>
      <c r="F74" s="53"/>
      <c r="G74" s="53"/>
      <c r="H74" s="53"/>
      <c r="I74" s="53"/>
      <c r="J74" s="53"/>
      <c r="K74" s="53"/>
      <c r="L74" s="53"/>
    </row>
    <row r="75" spans="1:12" s="13" customFormat="1" ht="15.95" customHeight="1" x14ac:dyDescent="0.2">
      <c r="A75" s="47"/>
      <c r="B75" s="54"/>
      <c r="C75" s="55"/>
      <c r="D75" s="55"/>
      <c r="E75" s="55"/>
      <c r="F75" s="53"/>
      <c r="G75" s="53"/>
      <c r="H75" s="53"/>
      <c r="I75" s="53"/>
      <c r="J75" s="53"/>
      <c r="K75" s="53"/>
      <c r="L75" s="53"/>
    </row>
    <row r="76" spans="1:12" s="13" customFormat="1" ht="15.95" customHeight="1" x14ac:dyDescent="0.2">
      <c r="A76" s="47"/>
      <c r="B76" s="54"/>
      <c r="C76" s="55"/>
      <c r="D76" s="55"/>
      <c r="E76" s="55"/>
      <c r="F76" s="53"/>
      <c r="G76" s="53"/>
      <c r="H76" s="53"/>
      <c r="I76" s="53"/>
      <c r="J76" s="53"/>
      <c r="K76" s="53"/>
      <c r="L76" s="53"/>
    </row>
    <row r="77" spans="1:12" s="13" customFormat="1" ht="15.95" customHeight="1" x14ac:dyDescent="0.2">
      <c r="A77" s="47"/>
      <c r="B77" s="54"/>
      <c r="C77" s="55"/>
      <c r="D77" s="55"/>
      <c r="E77" s="55"/>
      <c r="F77" s="53"/>
      <c r="G77" s="53"/>
      <c r="H77" s="53"/>
      <c r="I77" s="53"/>
      <c r="J77" s="53"/>
      <c r="K77" s="53"/>
      <c r="L77" s="53"/>
    </row>
    <row r="78" spans="1:12" s="13" customFormat="1" ht="15.95" customHeight="1" x14ac:dyDescent="0.2">
      <c r="A78" s="47"/>
      <c r="B78" s="54"/>
      <c r="C78" s="55"/>
      <c r="D78" s="55"/>
      <c r="E78" s="55"/>
      <c r="F78" s="53"/>
      <c r="G78" s="53"/>
      <c r="H78" s="53"/>
      <c r="I78" s="53"/>
      <c r="J78" s="53"/>
      <c r="K78" s="53"/>
      <c r="L78" s="53"/>
    </row>
    <row r="79" spans="1:12" s="13" customFormat="1" ht="15.95" customHeight="1" x14ac:dyDescent="0.2">
      <c r="A79" s="1"/>
      <c r="B79" s="2"/>
      <c r="C79" s="55"/>
      <c r="D79" s="55"/>
      <c r="E79" s="55"/>
      <c r="F79" s="53"/>
      <c r="G79" s="53"/>
      <c r="H79" s="53"/>
      <c r="I79" s="53"/>
      <c r="J79" s="53"/>
      <c r="K79" s="53"/>
      <c r="L79" s="53"/>
    </row>
    <row r="80" spans="1:12" s="13" customFormat="1" ht="15.95" customHeight="1" x14ac:dyDescent="0.2">
      <c r="A80" s="47"/>
      <c r="B80" s="54"/>
      <c r="C80" s="55"/>
      <c r="D80" s="55"/>
      <c r="E80" s="55"/>
      <c r="F80" s="53"/>
      <c r="G80" s="53"/>
      <c r="H80" s="53"/>
      <c r="I80" s="53"/>
      <c r="J80" s="53"/>
      <c r="K80" s="53"/>
      <c r="L80" s="53"/>
    </row>
    <row r="81" spans="1:12" s="13" customFormat="1" ht="15.95" customHeight="1" x14ac:dyDescent="0.2">
      <c r="A81" s="1"/>
      <c r="B81" s="1"/>
      <c r="C81" s="55"/>
      <c r="D81" s="55"/>
      <c r="E81" s="55"/>
      <c r="F81" s="53"/>
      <c r="G81" s="53"/>
      <c r="H81" s="53"/>
      <c r="I81" s="53"/>
      <c r="J81" s="53"/>
      <c r="K81" s="53"/>
      <c r="L81" s="53"/>
    </row>
    <row r="82" spans="1:12" s="44" customFormat="1" ht="15.95" customHeight="1" x14ac:dyDescent="0.2">
      <c r="A82" s="47"/>
      <c r="G82" s="56"/>
      <c r="H82" s="56"/>
      <c r="I82" s="57"/>
      <c r="K82" s="57"/>
    </row>
    <row r="83" spans="1:12" s="13" customFormat="1" ht="15.95" customHeight="1" x14ac:dyDescent="0.2">
      <c r="A83" s="21"/>
      <c r="B83" s="21"/>
      <c r="C83" s="47"/>
      <c r="D83" s="47"/>
      <c r="E83" s="47"/>
      <c r="F83" s="48"/>
      <c r="G83" s="58"/>
      <c r="H83" s="58"/>
      <c r="I83" s="47"/>
      <c r="J83" s="58"/>
      <c r="K83" s="47"/>
      <c r="L83" s="47"/>
    </row>
    <row r="84" spans="1:12" s="22" customFormat="1" ht="15.95" customHeight="1" x14ac:dyDescent="0.2">
      <c r="A84" s="1"/>
      <c r="B84" s="2"/>
      <c r="C84" s="59"/>
      <c r="D84" s="59"/>
      <c r="E84" s="59"/>
      <c r="F84" s="53"/>
      <c r="G84" s="53"/>
      <c r="H84" s="53"/>
      <c r="I84" s="53"/>
      <c r="J84" s="53"/>
      <c r="K84" s="53"/>
      <c r="L84" s="53"/>
    </row>
    <row r="85" spans="1:12" s="44" customFormat="1" ht="15.95" customHeight="1" x14ac:dyDescent="0.2">
      <c r="A85" s="47"/>
      <c r="B85" s="54"/>
      <c r="C85" s="59"/>
      <c r="D85" s="59"/>
      <c r="E85" s="59"/>
      <c r="F85" s="53"/>
      <c r="G85" s="53"/>
      <c r="H85" s="53"/>
      <c r="I85" s="53"/>
      <c r="J85" s="53"/>
      <c r="K85" s="53"/>
      <c r="L85" s="53"/>
    </row>
    <row r="86" spans="1:12" s="44" customFormat="1" x14ac:dyDescent="0.2">
      <c r="A86" s="47"/>
      <c r="B86" s="54"/>
      <c r="C86" s="59"/>
      <c r="D86" s="59"/>
      <c r="E86" s="59"/>
      <c r="F86" s="53"/>
      <c r="G86" s="53"/>
      <c r="H86" s="53"/>
      <c r="I86" s="53"/>
      <c r="J86" s="53"/>
      <c r="K86" s="53"/>
      <c r="L86" s="53"/>
    </row>
    <row r="87" spans="1:12" s="44" customFormat="1" x14ac:dyDescent="0.2">
      <c r="A87" s="47"/>
      <c r="B87" s="54"/>
      <c r="C87" s="59"/>
      <c r="D87" s="59"/>
      <c r="E87" s="59"/>
      <c r="F87" s="53"/>
      <c r="G87" s="53"/>
      <c r="H87" s="53"/>
      <c r="I87" s="53"/>
      <c r="J87" s="53"/>
      <c r="K87" s="53"/>
      <c r="L87" s="53"/>
    </row>
    <row r="88" spans="1:12" s="44" customFormat="1" x14ac:dyDescent="0.2">
      <c r="A88" s="1"/>
      <c r="B88" s="2"/>
      <c r="C88" s="59"/>
      <c r="D88" s="59"/>
      <c r="E88" s="59"/>
      <c r="F88" s="53"/>
      <c r="G88" s="53"/>
      <c r="H88" s="53"/>
      <c r="I88" s="53"/>
      <c r="J88" s="53"/>
      <c r="K88" s="53"/>
      <c r="L88" s="53"/>
    </row>
    <row r="89" spans="1:12" s="44" customFormat="1" x14ac:dyDescent="0.2">
      <c r="A89" s="47"/>
      <c r="B89" s="54"/>
      <c r="C89" s="59"/>
      <c r="D89" s="59"/>
      <c r="E89" s="59"/>
      <c r="F89" s="53"/>
      <c r="G89" s="53"/>
      <c r="H89" s="53"/>
      <c r="I89" s="53"/>
      <c r="J89" s="53"/>
      <c r="K89" s="53"/>
      <c r="L89" s="53"/>
    </row>
    <row r="90" spans="1:12" s="44" customFormat="1" x14ac:dyDescent="0.2">
      <c r="A90" s="47"/>
      <c r="B90" s="54"/>
      <c r="C90" s="59"/>
      <c r="D90" s="59"/>
      <c r="E90" s="59"/>
      <c r="F90" s="53"/>
      <c r="G90" s="53"/>
      <c r="H90" s="53"/>
      <c r="I90" s="53"/>
      <c r="J90" s="53"/>
      <c r="K90" s="53"/>
      <c r="L90" s="53"/>
    </row>
    <row r="91" spans="1:12" s="44" customFormat="1" x14ac:dyDescent="0.2">
      <c r="A91" s="47"/>
      <c r="B91" s="54"/>
      <c r="C91" s="59"/>
      <c r="D91" s="59"/>
      <c r="E91" s="59"/>
      <c r="F91" s="53"/>
      <c r="G91" s="53"/>
      <c r="H91" s="53"/>
      <c r="I91" s="53"/>
      <c r="J91" s="53"/>
      <c r="K91" s="53"/>
      <c r="L91" s="53"/>
    </row>
    <row r="92" spans="1:12" s="44" customFormat="1" x14ac:dyDescent="0.2">
      <c r="A92" s="47"/>
      <c r="B92" s="54"/>
      <c r="C92" s="59"/>
      <c r="D92" s="59"/>
      <c r="E92" s="59"/>
      <c r="F92" s="53"/>
      <c r="G92" s="53"/>
      <c r="H92" s="53"/>
      <c r="I92" s="53"/>
      <c r="J92" s="53"/>
      <c r="K92" s="53"/>
      <c r="L92" s="53"/>
    </row>
    <row r="93" spans="1:12" s="44" customFormat="1" x14ac:dyDescent="0.2">
      <c r="A93" s="47"/>
      <c r="B93" s="54"/>
      <c r="C93" s="59"/>
      <c r="D93" s="59"/>
      <c r="E93" s="59"/>
      <c r="F93" s="53"/>
      <c r="G93" s="53"/>
      <c r="H93" s="53"/>
      <c r="I93" s="53"/>
      <c r="J93" s="53"/>
      <c r="K93" s="53"/>
      <c r="L93" s="53"/>
    </row>
    <row r="94" spans="1:12" s="44" customFormat="1" x14ac:dyDescent="0.2">
      <c r="A94" s="47"/>
      <c r="B94" s="54"/>
      <c r="C94" s="59"/>
      <c r="D94" s="59"/>
      <c r="E94" s="59"/>
      <c r="F94" s="53"/>
      <c r="G94" s="53"/>
      <c r="H94" s="53"/>
      <c r="I94" s="53"/>
      <c r="J94" s="53"/>
      <c r="K94" s="53"/>
      <c r="L94" s="53"/>
    </row>
    <row r="95" spans="1:12" s="44" customFormat="1" x14ac:dyDescent="0.2">
      <c r="A95" s="1"/>
      <c r="B95" s="2"/>
      <c r="C95" s="59"/>
      <c r="D95" s="59"/>
      <c r="E95" s="59"/>
      <c r="F95" s="53"/>
      <c r="G95" s="53"/>
      <c r="H95" s="53"/>
      <c r="I95" s="53"/>
      <c r="J95" s="53"/>
      <c r="K95" s="53"/>
      <c r="L95" s="53"/>
    </row>
    <row r="96" spans="1:12" s="44" customFormat="1" x14ac:dyDescent="0.2">
      <c r="A96" s="47"/>
      <c r="B96" s="54"/>
      <c r="C96" s="59"/>
      <c r="D96" s="59"/>
      <c r="E96" s="59"/>
      <c r="F96" s="53"/>
      <c r="G96" s="53"/>
      <c r="H96" s="53"/>
      <c r="I96" s="53"/>
      <c r="J96" s="53"/>
      <c r="K96" s="53"/>
      <c r="L96" s="53"/>
    </row>
    <row r="97" spans="1:12" s="44" customFormat="1" x14ac:dyDescent="0.2">
      <c r="A97" s="47"/>
      <c r="B97" s="54"/>
      <c r="C97" s="59"/>
      <c r="D97" s="59"/>
      <c r="E97" s="59"/>
      <c r="F97" s="53"/>
      <c r="G97" s="53"/>
      <c r="H97" s="53"/>
      <c r="I97" s="53"/>
      <c r="J97" s="53"/>
      <c r="K97" s="53"/>
      <c r="L97" s="53"/>
    </row>
    <row r="98" spans="1:12" s="44" customFormat="1" x14ac:dyDescent="0.2">
      <c r="A98" s="47"/>
      <c r="B98" s="54"/>
      <c r="C98" s="59"/>
      <c r="D98" s="59"/>
      <c r="E98" s="59"/>
      <c r="F98" s="53"/>
      <c r="G98" s="53"/>
      <c r="H98" s="53"/>
      <c r="I98" s="53"/>
      <c r="J98" s="53"/>
      <c r="K98" s="53"/>
      <c r="L98" s="53"/>
    </row>
    <row r="99" spans="1:12" s="44" customFormat="1" x14ac:dyDescent="0.2">
      <c r="A99" s="47"/>
      <c r="B99" s="54"/>
      <c r="C99" s="59"/>
      <c r="D99" s="59"/>
      <c r="E99" s="59"/>
      <c r="F99" s="53"/>
      <c r="G99" s="53"/>
      <c r="H99" s="53"/>
      <c r="I99" s="53"/>
      <c r="J99" s="53"/>
      <c r="K99" s="53"/>
      <c r="L99" s="53"/>
    </row>
    <row r="100" spans="1:12" s="44" customFormat="1" x14ac:dyDescent="0.2">
      <c r="A100" s="47"/>
      <c r="B100" s="54"/>
      <c r="C100" s="59"/>
      <c r="D100" s="59"/>
      <c r="E100" s="59"/>
      <c r="F100" s="53"/>
      <c r="G100" s="53"/>
      <c r="H100" s="53"/>
      <c r="I100" s="53"/>
      <c r="J100" s="53"/>
      <c r="K100" s="53"/>
      <c r="L100" s="53"/>
    </row>
    <row r="101" spans="1:12" s="44" customFormat="1" x14ac:dyDescent="0.2">
      <c r="A101" s="1"/>
      <c r="B101" s="2"/>
      <c r="C101" s="59"/>
      <c r="D101" s="59"/>
      <c r="E101" s="59"/>
      <c r="F101" s="53"/>
      <c r="G101" s="53"/>
      <c r="H101" s="53"/>
      <c r="I101" s="53"/>
      <c r="J101" s="53"/>
      <c r="K101" s="53"/>
      <c r="L101" s="53"/>
    </row>
    <row r="102" spans="1:12" s="44" customFormat="1" x14ac:dyDescent="0.2">
      <c r="A102" s="47"/>
      <c r="B102" s="54"/>
      <c r="C102" s="59"/>
      <c r="D102" s="59"/>
      <c r="E102" s="59"/>
      <c r="F102" s="53"/>
      <c r="G102" s="53"/>
      <c r="H102" s="53"/>
      <c r="I102" s="53"/>
      <c r="J102" s="53"/>
      <c r="K102" s="53"/>
      <c r="L102" s="53"/>
    </row>
    <row r="103" spans="1:12" s="44" customFormat="1" x14ac:dyDescent="0.2">
      <c r="A103" s="47"/>
      <c r="B103" s="54"/>
      <c r="C103" s="59"/>
      <c r="D103" s="59"/>
      <c r="E103" s="59"/>
      <c r="F103" s="53"/>
      <c r="G103" s="53"/>
      <c r="H103" s="53"/>
      <c r="I103" s="53"/>
      <c r="J103" s="53"/>
      <c r="K103" s="53"/>
      <c r="L103" s="53"/>
    </row>
    <row r="104" spans="1:12" s="44" customFormat="1" x14ac:dyDescent="0.2">
      <c r="A104" s="47"/>
      <c r="B104" s="54"/>
      <c r="C104" s="59"/>
      <c r="D104" s="59"/>
      <c r="E104" s="59"/>
      <c r="F104" s="53"/>
      <c r="G104" s="53"/>
      <c r="H104" s="53"/>
      <c r="I104" s="53"/>
      <c r="J104" s="53"/>
      <c r="K104" s="53"/>
      <c r="L104" s="53"/>
    </row>
    <row r="105" spans="1:12" s="44" customFormat="1" x14ac:dyDescent="0.2">
      <c r="A105" s="47"/>
      <c r="B105" s="54"/>
      <c r="C105" s="59"/>
      <c r="D105" s="59"/>
      <c r="E105" s="59"/>
      <c r="F105" s="53"/>
      <c r="G105" s="53"/>
      <c r="H105" s="53"/>
      <c r="I105" s="53"/>
      <c r="J105" s="53"/>
      <c r="K105" s="53"/>
      <c r="L105" s="53"/>
    </row>
    <row r="106" spans="1:12" s="44" customFormat="1" x14ac:dyDescent="0.2">
      <c r="A106" s="1"/>
      <c r="B106" s="2"/>
      <c r="C106" s="59"/>
      <c r="D106" s="59"/>
      <c r="E106" s="59"/>
      <c r="F106" s="53"/>
      <c r="G106" s="53"/>
      <c r="H106" s="53"/>
      <c r="I106" s="53"/>
      <c r="J106" s="53"/>
      <c r="K106" s="53"/>
      <c r="L106" s="53"/>
    </row>
    <row r="107" spans="1:12" s="44" customFormat="1" x14ac:dyDescent="0.2">
      <c r="A107" s="47"/>
      <c r="B107" s="54"/>
      <c r="C107" s="59"/>
      <c r="D107" s="59"/>
      <c r="E107" s="59"/>
      <c r="F107" s="53"/>
      <c r="G107" s="53"/>
      <c r="H107" s="53"/>
      <c r="I107" s="53"/>
      <c r="J107" s="53"/>
      <c r="K107" s="53"/>
      <c r="L107" s="53"/>
    </row>
    <row r="108" spans="1:12" s="44" customFormat="1" x14ac:dyDescent="0.2">
      <c r="A108" s="47"/>
      <c r="B108" s="54"/>
      <c r="C108" s="59"/>
      <c r="D108" s="59"/>
      <c r="E108" s="59"/>
      <c r="F108" s="53"/>
      <c r="G108" s="53"/>
      <c r="H108" s="53"/>
      <c r="I108" s="53"/>
      <c r="J108" s="53"/>
      <c r="K108" s="53"/>
      <c r="L108" s="53"/>
    </row>
    <row r="109" spans="1:12" s="44" customFormat="1" x14ac:dyDescent="0.2">
      <c r="A109" s="47"/>
      <c r="B109" s="54"/>
      <c r="C109" s="59"/>
      <c r="D109" s="59"/>
      <c r="E109" s="59"/>
      <c r="F109" s="53"/>
      <c r="G109" s="53"/>
      <c r="H109" s="53"/>
      <c r="I109" s="53"/>
      <c r="J109" s="53"/>
      <c r="K109" s="53"/>
      <c r="L109" s="53"/>
    </row>
    <row r="110" spans="1:12" s="44" customFormat="1" x14ac:dyDescent="0.2">
      <c r="A110" s="47"/>
      <c r="B110" s="54"/>
      <c r="C110" s="59"/>
      <c r="D110" s="59"/>
      <c r="E110" s="59"/>
      <c r="F110" s="53"/>
      <c r="G110" s="53"/>
      <c r="H110" s="53"/>
      <c r="I110" s="53"/>
      <c r="J110" s="53"/>
      <c r="K110" s="53"/>
      <c r="L110" s="53"/>
    </row>
    <row r="111" spans="1:12" s="44" customFormat="1" x14ac:dyDescent="0.2">
      <c r="A111" s="47"/>
      <c r="B111" s="54"/>
      <c r="C111" s="59"/>
      <c r="D111" s="59"/>
      <c r="E111" s="59"/>
      <c r="F111" s="53"/>
      <c r="G111" s="53"/>
      <c r="H111" s="53"/>
      <c r="I111" s="53"/>
      <c r="J111" s="53"/>
      <c r="K111" s="53"/>
      <c r="L111" s="53"/>
    </row>
    <row r="112" spans="1:12" s="44" customFormat="1" x14ac:dyDescent="0.2">
      <c r="A112" s="47"/>
      <c r="B112" s="54"/>
      <c r="C112" s="59"/>
      <c r="D112" s="59"/>
      <c r="E112" s="59"/>
      <c r="F112" s="53"/>
      <c r="G112" s="53"/>
      <c r="H112" s="53"/>
      <c r="I112" s="53"/>
      <c r="J112" s="53"/>
      <c r="K112" s="53"/>
      <c r="L112" s="53"/>
    </row>
    <row r="113" spans="1:12" s="44" customFormat="1" x14ac:dyDescent="0.2">
      <c r="A113" s="47"/>
      <c r="B113" s="54"/>
      <c r="C113" s="59"/>
      <c r="D113" s="59"/>
      <c r="E113" s="59"/>
      <c r="F113" s="53"/>
      <c r="G113" s="53"/>
      <c r="H113" s="53"/>
      <c r="I113" s="53"/>
      <c r="J113" s="53"/>
      <c r="K113" s="53"/>
      <c r="L113" s="53"/>
    </row>
    <row r="114" spans="1:12" s="44" customFormat="1" x14ac:dyDescent="0.2">
      <c r="A114" s="1"/>
      <c r="B114" s="2"/>
      <c r="C114" s="59"/>
      <c r="D114" s="59"/>
      <c r="E114" s="59"/>
      <c r="F114" s="53"/>
      <c r="G114" s="53"/>
      <c r="H114" s="53"/>
      <c r="I114" s="53"/>
      <c r="J114" s="53"/>
      <c r="K114" s="53"/>
      <c r="L114" s="53"/>
    </row>
    <row r="115" spans="1:12" s="44" customFormat="1" x14ac:dyDescent="0.2">
      <c r="A115" s="47"/>
      <c r="B115" s="54"/>
      <c r="C115" s="59"/>
      <c r="D115" s="59"/>
      <c r="E115" s="59"/>
      <c r="F115" s="53"/>
      <c r="G115" s="53"/>
      <c r="H115" s="53"/>
      <c r="I115" s="53"/>
      <c r="J115" s="53"/>
      <c r="K115" s="53"/>
      <c r="L115" s="53"/>
    </row>
    <row r="116" spans="1:12" s="44" customFormat="1" x14ac:dyDescent="0.2">
      <c r="A116" s="1"/>
      <c r="B116" s="1"/>
      <c r="C116" s="59"/>
      <c r="D116" s="59"/>
      <c r="E116" s="59"/>
      <c r="F116" s="53"/>
      <c r="G116" s="53"/>
      <c r="H116" s="53"/>
      <c r="I116" s="53"/>
      <c r="J116" s="53"/>
      <c r="K116" s="53"/>
      <c r="L116" s="53"/>
    </row>
    <row r="117" spans="1:12" s="44" customFormat="1" x14ac:dyDescent="0.2">
      <c r="A117" s="47"/>
      <c r="G117" s="56"/>
      <c r="H117" s="56"/>
      <c r="I117" s="57"/>
      <c r="K117" s="57"/>
    </row>
    <row r="118" spans="1:12" s="44" customFormat="1" x14ac:dyDescent="0.2">
      <c r="A118" s="47"/>
      <c r="G118" s="56"/>
      <c r="H118" s="56"/>
      <c r="I118" s="57"/>
      <c r="K118" s="57"/>
    </row>
    <row r="119" spans="1:12" s="44" customFormat="1" x14ac:dyDescent="0.2">
      <c r="A119" s="47"/>
      <c r="G119" s="56"/>
      <c r="H119" s="56"/>
      <c r="I119" s="57"/>
      <c r="K119" s="57"/>
    </row>
    <row r="120" spans="1:12" s="44" customFormat="1" x14ac:dyDescent="0.2">
      <c r="A120" s="47"/>
      <c r="G120" s="56"/>
      <c r="H120" s="56"/>
      <c r="I120" s="57"/>
      <c r="K120" s="57"/>
    </row>
    <row r="121" spans="1:12" s="44" customFormat="1" x14ac:dyDescent="0.2">
      <c r="A121" s="47"/>
      <c r="G121" s="56"/>
      <c r="H121" s="56"/>
      <c r="I121" s="57"/>
      <c r="K121" s="57"/>
    </row>
    <row r="122" spans="1:12" s="44" customFormat="1" x14ac:dyDescent="0.2">
      <c r="A122" s="47"/>
      <c r="G122" s="56"/>
      <c r="H122" s="56"/>
      <c r="I122" s="57"/>
      <c r="K122" s="57"/>
    </row>
    <row r="123" spans="1:12" s="44" customFormat="1" x14ac:dyDescent="0.2">
      <c r="A123" s="47"/>
      <c r="G123" s="56"/>
      <c r="H123" s="56"/>
      <c r="I123" s="57"/>
      <c r="K123" s="57"/>
    </row>
    <row r="124" spans="1:12" s="44" customFormat="1" x14ac:dyDescent="0.2">
      <c r="A124" s="47"/>
      <c r="G124" s="56"/>
      <c r="H124" s="56"/>
      <c r="I124" s="57"/>
      <c r="K124" s="57"/>
    </row>
    <row r="125" spans="1:12" s="44" customFormat="1" x14ac:dyDescent="0.2">
      <c r="A125" s="47"/>
      <c r="G125" s="56"/>
      <c r="H125" s="56"/>
      <c r="I125" s="57"/>
      <c r="K125" s="57"/>
    </row>
    <row r="126" spans="1:12" s="44" customFormat="1" x14ac:dyDescent="0.2">
      <c r="A126" s="47"/>
      <c r="G126" s="56"/>
      <c r="H126" s="56"/>
      <c r="I126" s="57"/>
      <c r="K126" s="57"/>
    </row>
    <row r="127" spans="1:12" s="44" customFormat="1" x14ac:dyDescent="0.2">
      <c r="A127" s="47"/>
      <c r="G127" s="56"/>
      <c r="H127" s="56"/>
      <c r="I127" s="57"/>
      <c r="K127" s="57"/>
    </row>
    <row r="128" spans="1:12" s="44" customFormat="1" x14ac:dyDescent="0.2">
      <c r="A128" s="47"/>
      <c r="G128" s="56"/>
      <c r="H128" s="56"/>
      <c r="I128" s="57"/>
      <c r="K128" s="57"/>
    </row>
    <row r="129" spans="1:11" s="44" customFormat="1" x14ac:dyDescent="0.2">
      <c r="A129" s="47"/>
      <c r="G129" s="56"/>
      <c r="H129" s="56"/>
      <c r="I129" s="57"/>
      <c r="K129" s="57"/>
    </row>
    <row r="130" spans="1:11" s="44" customFormat="1" x14ac:dyDescent="0.2">
      <c r="A130" s="47"/>
      <c r="G130" s="56"/>
      <c r="H130" s="56"/>
      <c r="I130" s="57"/>
      <c r="K130" s="57"/>
    </row>
    <row r="131" spans="1:11" s="44" customFormat="1" x14ac:dyDescent="0.2">
      <c r="A131" s="47"/>
      <c r="G131" s="56"/>
      <c r="H131" s="56"/>
      <c r="I131" s="57"/>
      <c r="K131" s="57"/>
    </row>
    <row r="132" spans="1:11" s="44" customFormat="1" x14ac:dyDescent="0.2">
      <c r="A132" s="47"/>
      <c r="G132" s="56"/>
      <c r="H132" s="56"/>
      <c r="I132" s="57"/>
      <c r="K132" s="57"/>
    </row>
    <row r="133" spans="1:11" s="44" customFormat="1" x14ac:dyDescent="0.2">
      <c r="A133" s="47"/>
      <c r="G133" s="56"/>
      <c r="H133" s="56"/>
      <c r="I133" s="57"/>
      <c r="K133" s="57"/>
    </row>
    <row r="134" spans="1:11" s="44" customFormat="1" x14ac:dyDescent="0.2">
      <c r="A134" s="47"/>
      <c r="G134" s="56"/>
      <c r="H134" s="56"/>
      <c r="I134" s="57"/>
      <c r="K134" s="57"/>
    </row>
    <row r="135" spans="1:11" s="44" customFormat="1" x14ac:dyDescent="0.2">
      <c r="A135" s="47"/>
      <c r="G135" s="56"/>
      <c r="H135" s="56"/>
      <c r="I135" s="57"/>
      <c r="K135" s="57"/>
    </row>
    <row r="136" spans="1:11" s="44" customFormat="1" x14ac:dyDescent="0.2">
      <c r="A136" s="47"/>
      <c r="G136" s="56"/>
      <c r="H136" s="56"/>
      <c r="I136" s="57"/>
      <c r="K136" s="57"/>
    </row>
    <row r="137" spans="1:11" s="44" customFormat="1" x14ac:dyDescent="0.2">
      <c r="A137" s="47"/>
      <c r="G137" s="56"/>
      <c r="H137" s="56"/>
      <c r="I137" s="57"/>
      <c r="K137" s="57"/>
    </row>
    <row r="138" spans="1:11" s="44" customFormat="1" x14ac:dyDescent="0.2">
      <c r="A138" s="47"/>
      <c r="G138" s="56"/>
      <c r="H138" s="56"/>
      <c r="I138" s="57"/>
      <c r="K138" s="57"/>
    </row>
    <row r="139" spans="1:11" s="44" customFormat="1" x14ac:dyDescent="0.2">
      <c r="A139" s="47"/>
      <c r="G139" s="56"/>
      <c r="H139" s="56"/>
      <c r="I139" s="57"/>
      <c r="K139" s="57"/>
    </row>
    <row r="140" spans="1:11" s="44" customFormat="1" x14ac:dyDescent="0.2">
      <c r="A140" s="47"/>
      <c r="G140" s="56"/>
      <c r="H140" s="56"/>
      <c r="I140" s="57"/>
      <c r="K140" s="57"/>
    </row>
    <row r="141" spans="1:11" s="44" customFormat="1" x14ac:dyDescent="0.2">
      <c r="A141" s="47"/>
      <c r="G141" s="56"/>
      <c r="H141" s="56"/>
      <c r="I141" s="57"/>
      <c r="K141" s="57"/>
    </row>
    <row r="142" spans="1:11" s="44" customFormat="1" x14ac:dyDescent="0.2">
      <c r="A142" s="47"/>
      <c r="G142" s="56"/>
      <c r="H142" s="56"/>
      <c r="I142" s="57"/>
      <c r="K142" s="57"/>
    </row>
    <row r="143" spans="1:11" s="44" customFormat="1" x14ac:dyDescent="0.2">
      <c r="A143" s="47"/>
      <c r="G143" s="56"/>
      <c r="H143" s="56"/>
      <c r="I143" s="57"/>
      <c r="K143" s="57"/>
    </row>
    <row r="144" spans="1:11" s="44" customFormat="1" x14ac:dyDescent="0.2">
      <c r="A144" s="47"/>
      <c r="G144" s="56"/>
      <c r="H144" s="56"/>
      <c r="I144" s="57"/>
      <c r="K144" s="57"/>
    </row>
    <row r="145" spans="1:11" s="44" customFormat="1" x14ac:dyDescent="0.2">
      <c r="A145" s="47"/>
      <c r="G145" s="56"/>
      <c r="H145" s="56"/>
      <c r="I145" s="57"/>
      <c r="K145" s="57"/>
    </row>
    <row r="146" spans="1:11" s="44" customFormat="1" x14ac:dyDescent="0.2">
      <c r="A146" s="47"/>
      <c r="G146" s="56"/>
      <c r="H146" s="56"/>
      <c r="I146" s="57"/>
      <c r="K146" s="57"/>
    </row>
  </sheetData>
  <mergeCells count="17">
    <mergeCell ref="A45:M45"/>
    <mergeCell ref="A47:M47"/>
    <mergeCell ref="I4:I5"/>
    <mergeCell ref="J4:J5"/>
    <mergeCell ref="K4:K5"/>
    <mergeCell ref="L4:L5"/>
    <mergeCell ref="E4:E5"/>
    <mergeCell ref="F4:F5"/>
    <mergeCell ref="G4:G5"/>
    <mergeCell ref="H4:H5"/>
    <mergeCell ref="M4:M5"/>
    <mergeCell ref="A1:M1"/>
    <mergeCell ref="A2:M2"/>
    <mergeCell ref="A3:M3"/>
    <mergeCell ref="A4:B5"/>
    <mergeCell ref="C4:C5"/>
    <mergeCell ref="D4:D5"/>
  </mergeCells>
  <printOptions horizontalCentered="1" verticalCentered="1"/>
  <pageMargins left="0" right="0" top="0.19652777777777777" bottom="0.19652777777777777" header="0.51180555555555562" footer="0.51180555555555562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33</vt:i4>
      </vt:variant>
    </vt:vector>
  </HeadingPairs>
  <TitlesOfParts>
    <vt:vector size="69" baseType="lpstr">
      <vt:lpstr>Dez-15</vt:lpstr>
      <vt:lpstr>19 Dez 14 - Lt 1</vt:lpstr>
      <vt:lpstr>Dez-14</vt:lpstr>
      <vt:lpstr>Dez-13</vt:lpstr>
      <vt:lpstr>Dez-12</vt:lpstr>
      <vt:lpstr>Dez-11</vt:lpstr>
      <vt:lpstr>Dez-10</vt:lpstr>
      <vt:lpstr>Dez-09</vt:lpstr>
      <vt:lpstr>Dez-08</vt:lpstr>
      <vt:lpstr>Dez-07</vt:lpstr>
      <vt:lpstr>Dez-06</vt:lpstr>
      <vt:lpstr>08-Dez-05 (Lt 5)</vt:lpstr>
      <vt:lpstr>01-Dez-05</vt:lpstr>
      <vt:lpstr>03-Out-05</vt:lpstr>
      <vt:lpstr>27-Set-05</vt:lpstr>
      <vt:lpstr>17-Set-05</vt:lpstr>
      <vt:lpstr>16-Set-05</vt:lpstr>
      <vt:lpstr>7-Set-05</vt:lpstr>
      <vt:lpstr>1-Set-05</vt:lpstr>
      <vt:lpstr>2-Abr-05</vt:lpstr>
      <vt:lpstr>4-Fev-05</vt:lpstr>
      <vt:lpstr>1-Dez-04</vt:lpstr>
      <vt:lpstr>1-Ago-04 (Lt 3)</vt:lpstr>
      <vt:lpstr>11-Jul-04 (Lt 3)</vt:lpstr>
      <vt:lpstr>03-Jul-04</vt:lpstr>
      <vt:lpstr>20-Jun-04 (Lt 1)</vt:lpstr>
      <vt:lpstr>10-Jun-04 (Lt 1)</vt:lpstr>
      <vt:lpstr>Revog 12-Mar-04</vt:lpstr>
      <vt:lpstr>Reaj 29-Fev-04</vt:lpstr>
      <vt:lpstr>Reaj Dez-03 (Lt 4)</vt:lpstr>
      <vt:lpstr>22-Dez-02</vt:lpstr>
      <vt:lpstr>01-Dez-01</vt:lpstr>
      <vt:lpstr>02-Dez-00</vt:lpstr>
      <vt:lpstr>27-Mar-00</vt:lpstr>
      <vt:lpstr>20-Jul-1998</vt:lpstr>
      <vt:lpstr>Jun-98</vt:lpstr>
      <vt:lpstr>'01-Dez-01'!Area_de_impressao</vt:lpstr>
      <vt:lpstr>'01-Dez-05'!Area_de_impressao</vt:lpstr>
      <vt:lpstr>'02-Dez-00'!Area_de_impressao</vt:lpstr>
      <vt:lpstr>'03-Jul-04'!Area_de_impressao</vt:lpstr>
      <vt:lpstr>'03-Out-05'!Area_de_impressao</vt:lpstr>
      <vt:lpstr>'08-Dez-05 (Lt 5)'!Area_de_impressao</vt:lpstr>
      <vt:lpstr>'10-Jun-04 (Lt 1)'!Area_de_impressao</vt:lpstr>
      <vt:lpstr>'11-Jul-04 (Lt 3)'!Area_de_impressao</vt:lpstr>
      <vt:lpstr>'16-Set-05'!Area_de_impressao</vt:lpstr>
      <vt:lpstr>'17-Set-05'!Area_de_impressao</vt:lpstr>
      <vt:lpstr>'1-Ago-04 (Lt 3)'!Area_de_impressao</vt:lpstr>
      <vt:lpstr>'1-Dez-04'!Area_de_impressao</vt:lpstr>
      <vt:lpstr>'1-Set-05'!Area_de_impressao</vt:lpstr>
      <vt:lpstr>'20-Jul-1998'!Area_de_impressao</vt:lpstr>
      <vt:lpstr>'20-Jun-04 (Lt 1)'!Area_de_impressao</vt:lpstr>
      <vt:lpstr>'22-Dez-02'!Area_de_impressao</vt:lpstr>
      <vt:lpstr>'27-Mar-00'!Area_de_impressao</vt:lpstr>
      <vt:lpstr>'27-Set-05'!Area_de_impressao</vt:lpstr>
      <vt:lpstr>'2-Abr-05'!Area_de_impressao</vt:lpstr>
      <vt:lpstr>'4-Fev-05'!Area_de_impressao</vt:lpstr>
      <vt:lpstr>'7-Set-05'!Area_de_impressao</vt:lpstr>
      <vt:lpstr>'Dez-06'!Area_de_impressao</vt:lpstr>
      <vt:lpstr>'Dez-07'!Area_de_impressao</vt:lpstr>
      <vt:lpstr>'Dez-08'!Area_de_impressao</vt:lpstr>
      <vt:lpstr>'Dez-09'!Area_de_impressao</vt:lpstr>
      <vt:lpstr>'Dez-10'!Area_de_impressao</vt:lpstr>
      <vt:lpstr>'Dez-11'!Area_de_impressao</vt:lpstr>
      <vt:lpstr>'Dez-12'!Area_de_impressao</vt:lpstr>
      <vt:lpstr>'Dez-13'!Area_de_impressao</vt:lpstr>
      <vt:lpstr>'Jun-98'!Area_de_impressao</vt:lpstr>
      <vt:lpstr>'Reaj 29-Fev-04'!Area_de_impressao</vt:lpstr>
      <vt:lpstr>'Reaj Dez-03 (Lt 4)'!Area_de_impressao</vt:lpstr>
      <vt:lpstr>'Revog 12-Mar-04'!Area_de_impressao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 Rieke dos Santos</dc:creator>
  <cp:lastModifiedBy>DER-Tecon</cp:lastModifiedBy>
  <cp:revision>1</cp:revision>
  <cp:lastPrinted>2013-11-29T13:18:04Z</cp:lastPrinted>
  <dcterms:created xsi:type="dcterms:W3CDTF">1999-05-13T17:01:05Z</dcterms:created>
  <dcterms:modified xsi:type="dcterms:W3CDTF">2016-05-19T18:47:06Z</dcterms:modified>
</cp:coreProperties>
</file>